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D:\01 Projects\Žirovnice\aktualizace 2024\"/>
    </mc:Choice>
  </mc:AlternateContent>
  <xr:revisionPtr revIDLastSave="0" documentId="13_ncr:1_{EA5E82BF-8551-4FE8-A3AA-19E27BD91A8A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1" r:id="rId1"/>
    <sheet name="000_1" sheetId="2" r:id="rId2"/>
    <sheet name="001_1" sheetId="3" r:id="rId3"/>
    <sheet name="151_1" sheetId="4" r:id="rId4"/>
    <sheet name="201_1" sheetId="5" r:id="rId5"/>
  </sheets>
  <definedNames>
    <definedName name="_xlnm.Print_Titles" localSheetId="1">'000_1'!$6:$8</definedName>
    <definedName name="_xlnm.Print_Titles" localSheetId="2">'001_1'!$6:$8</definedName>
    <definedName name="_xlnm.Print_Titles" localSheetId="3">'151_1'!$6:$8</definedName>
    <definedName name="_xlnm.Print_Titles" localSheetId="4">'201_1'!$6:$8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6" i="5" l="1"/>
  <c r="O386" i="5" s="1"/>
  <c r="I382" i="5"/>
  <c r="O382" i="5" s="1"/>
  <c r="I378" i="5"/>
  <c r="O378" i="5" s="1"/>
  <c r="I374" i="5"/>
  <c r="O374" i="5" s="1"/>
  <c r="I370" i="5"/>
  <c r="O370" i="5" s="1"/>
  <c r="I366" i="5"/>
  <c r="O366" i="5" s="1"/>
  <c r="I362" i="5"/>
  <c r="O362" i="5" s="1"/>
  <c r="I358" i="5"/>
  <c r="O358" i="5" s="1"/>
  <c r="I354" i="5"/>
  <c r="O354" i="5" s="1"/>
  <c r="I350" i="5"/>
  <c r="O350" i="5" s="1"/>
  <c r="I346" i="5"/>
  <c r="O346" i="5" s="1"/>
  <c r="I342" i="5"/>
  <c r="I337" i="5"/>
  <c r="O337" i="5" s="1"/>
  <c r="I333" i="5"/>
  <c r="Q332" i="5" s="1"/>
  <c r="I332" i="5" s="1"/>
  <c r="I328" i="5"/>
  <c r="O328" i="5" s="1"/>
  <c r="I324" i="5"/>
  <c r="O324" i="5" s="1"/>
  <c r="I320" i="5"/>
  <c r="O320" i="5" s="1"/>
  <c r="I316" i="5"/>
  <c r="O316" i="5" s="1"/>
  <c r="I312" i="5"/>
  <c r="O312" i="5" s="1"/>
  <c r="I307" i="5"/>
  <c r="O307" i="5" s="1"/>
  <c r="I303" i="5"/>
  <c r="O303" i="5" s="1"/>
  <c r="I299" i="5"/>
  <c r="O299" i="5" s="1"/>
  <c r="I295" i="5"/>
  <c r="O295" i="5" s="1"/>
  <c r="I291" i="5"/>
  <c r="O291" i="5" s="1"/>
  <c r="I287" i="5"/>
  <c r="O287" i="5" s="1"/>
  <c r="I283" i="5"/>
  <c r="I279" i="5"/>
  <c r="O279" i="5" s="1"/>
  <c r="I274" i="5"/>
  <c r="O274" i="5" s="1"/>
  <c r="I270" i="5"/>
  <c r="O270" i="5" s="1"/>
  <c r="I266" i="5"/>
  <c r="O266" i="5" s="1"/>
  <c r="I262" i="5"/>
  <c r="O262" i="5" s="1"/>
  <c r="I258" i="5"/>
  <c r="O258" i="5" s="1"/>
  <c r="I254" i="5"/>
  <c r="O254" i="5" s="1"/>
  <c r="I250" i="5"/>
  <c r="O250" i="5" s="1"/>
  <c r="I246" i="5"/>
  <c r="O246" i="5" s="1"/>
  <c r="I241" i="5"/>
  <c r="O241" i="5" s="1"/>
  <c r="I237" i="5"/>
  <c r="O237" i="5" s="1"/>
  <c r="I233" i="5"/>
  <c r="O233" i="5" s="1"/>
  <c r="I229" i="5"/>
  <c r="O229" i="5" s="1"/>
  <c r="I225" i="5"/>
  <c r="O225" i="5" s="1"/>
  <c r="I221" i="5"/>
  <c r="O221" i="5" s="1"/>
  <c r="I216" i="5"/>
  <c r="O216" i="5" s="1"/>
  <c r="I212" i="5"/>
  <c r="O212" i="5" s="1"/>
  <c r="I208" i="5"/>
  <c r="O208" i="5" s="1"/>
  <c r="I204" i="5"/>
  <c r="O204" i="5" s="1"/>
  <c r="I200" i="5"/>
  <c r="O200" i="5" s="1"/>
  <c r="I196" i="5"/>
  <c r="O196" i="5" s="1"/>
  <c r="I192" i="5"/>
  <c r="I188" i="5"/>
  <c r="O188" i="5" s="1"/>
  <c r="I183" i="5"/>
  <c r="O183" i="5" s="1"/>
  <c r="I179" i="5"/>
  <c r="O179" i="5" s="1"/>
  <c r="I175" i="5"/>
  <c r="O175" i="5" s="1"/>
  <c r="I171" i="5"/>
  <c r="O171" i="5" s="1"/>
  <c r="I167" i="5"/>
  <c r="O167" i="5" s="1"/>
  <c r="I163" i="5"/>
  <c r="O163" i="5" s="1"/>
  <c r="I159" i="5"/>
  <c r="O159" i="5" s="1"/>
  <c r="I155" i="5"/>
  <c r="O155" i="5" s="1"/>
  <c r="I151" i="5"/>
  <c r="O151" i="5" s="1"/>
  <c r="I147" i="5"/>
  <c r="O147" i="5" s="1"/>
  <c r="I143" i="5"/>
  <c r="O143" i="5" s="1"/>
  <c r="I139" i="5"/>
  <c r="O139" i="5" s="1"/>
  <c r="I135" i="5"/>
  <c r="O135" i="5" s="1"/>
  <c r="I131" i="5"/>
  <c r="O131" i="5" s="1"/>
  <c r="I127" i="5"/>
  <c r="O127" i="5" s="1"/>
  <c r="I123" i="5"/>
  <c r="O123" i="5" s="1"/>
  <c r="I119" i="5"/>
  <c r="O119" i="5" s="1"/>
  <c r="I115" i="5"/>
  <c r="O115" i="5" s="1"/>
  <c r="I111" i="5"/>
  <c r="O111" i="5" s="1"/>
  <c r="I107" i="5"/>
  <c r="O107" i="5" s="1"/>
  <c r="I103" i="5"/>
  <c r="O103" i="5" s="1"/>
  <c r="I99" i="5"/>
  <c r="O99" i="5" s="1"/>
  <c r="I95" i="5"/>
  <c r="O95" i="5" s="1"/>
  <c r="I91" i="5"/>
  <c r="O91" i="5" s="1"/>
  <c r="I87" i="5"/>
  <c r="O87" i="5" s="1"/>
  <c r="I83" i="5"/>
  <c r="O83" i="5" s="1"/>
  <c r="I79" i="5"/>
  <c r="O79" i="5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2" i="5"/>
  <c r="O22" i="5" s="1"/>
  <c r="I18" i="5"/>
  <c r="O18" i="5" s="1"/>
  <c r="I14" i="5"/>
  <c r="Q9" i="5" s="1"/>
  <c r="I9" i="5" s="1"/>
  <c r="I10" i="5"/>
  <c r="O10" i="5" s="1"/>
  <c r="I23" i="4"/>
  <c r="O23" i="4" s="1"/>
  <c r="I19" i="4"/>
  <c r="O19" i="4" s="1"/>
  <c r="I14" i="4"/>
  <c r="O14" i="4" s="1"/>
  <c r="I10" i="4"/>
  <c r="O10" i="4" s="1"/>
  <c r="R9" i="4" s="1"/>
  <c r="O9" i="4" s="1"/>
  <c r="Q9" i="4"/>
  <c r="I9" i="4"/>
  <c r="I35" i="3"/>
  <c r="O35" i="3" s="1"/>
  <c r="I31" i="3"/>
  <c r="O31" i="3" s="1"/>
  <c r="I27" i="3"/>
  <c r="I23" i="3"/>
  <c r="O23" i="3" s="1"/>
  <c r="I19" i="3"/>
  <c r="O19" i="3" s="1"/>
  <c r="I14" i="3"/>
  <c r="O14" i="3" s="1"/>
  <c r="I10" i="3"/>
  <c r="O10" i="3" s="1"/>
  <c r="R9" i="3" s="1"/>
  <c r="O9" i="3" s="1"/>
  <c r="Q9" i="3"/>
  <c r="I9" i="3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I15" i="2"/>
  <c r="O15" i="2" s="1"/>
  <c r="I10" i="2"/>
  <c r="Q9" i="2" s="1"/>
  <c r="I9" i="2" s="1"/>
  <c r="Q26" i="5" l="1"/>
  <c r="I26" i="5" s="1"/>
  <c r="I3" i="5" s="1"/>
  <c r="C13" i="1" s="1"/>
  <c r="Q245" i="5"/>
  <c r="I245" i="5" s="1"/>
  <c r="R26" i="5"/>
  <c r="O26" i="5" s="1"/>
  <c r="Q220" i="5"/>
  <c r="I220" i="5" s="1"/>
  <c r="Q311" i="5"/>
  <c r="I311" i="5" s="1"/>
  <c r="Q341" i="5"/>
  <c r="I341" i="5" s="1"/>
  <c r="Q187" i="5"/>
  <c r="I187" i="5" s="1"/>
  <c r="Q278" i="5"/>
  <c r="I278" i="5" s="1"/>
  <c r="O2" i="4"/>
  <c r="D12" i="1" s="1"/>
  <c r="E12" i="1" s="1"/>
  <c r="I3" i="4"/>
  <c r="C12" i="1" s="1"/>
  <c r="Q18" i="4"/>
  <c r="I18" i="4" s="1"/>
  <c r="R18" i="4"/>
  <c r="O18" i="4" s="1"/>
  <c r="Q18" i="3"/>
  <c r="I18" i="3" s="1"/>
  <c r="I3" i="3" s="1"/>
  <c r="C11" i="1" s="1"/>
  <c r="Q14" i="2"/>
  <c r="I14" i="2" s="1"/>
  <c r="I3" i="2" s="1"/>
  <c r="C10" i="1" s="1"/>
  <c r="R245" i="5"/>
  <c r="O245" i="5" s="1"/>
  <c r="R220" i="5"/>
  <c r="O220" i="5" s="1"/>
  <c r="R311" i="5"/>
  <c r="O311" i="5" s="1"/>
  <c r="O10" i="2"/>
  <c r="R9" i="2" s="1"/>
  <c r="O9" i="2" s="1"/>
  <c r="O19" i="2"/>
  <c r="R14" i="2" s="1"/>
  <c r="O14" i="2" s="1"/>
  <c r="O27" i="3"/>
  <c r="R18" i="3" s="1"/>
  <c r="O18" i="3" s="1"/>
  <c r="O2" i="3" s="1"/>
  <c r="D11" i="1" s="1"/>
  <c r="O14" i="5"/>
  <c r="R9" i="5" s="1"/>
  <c r="O9" i="5" s="1"/>
  <c r="O192" i="5"/>
  <c r="R187" i="5" s="1"/>
  <c r="O187" i="5" s="1"/>
  <c r="O283" i="5"/>
  <c r="R278" i="5" s="1"/>
  <c r="O278" i="5" s="1"/>
  <c r="O333" i="5"/>
  <c r="R332" i="5" s="1"/>
  <c r="O332" i="5" s="1"/>
  <c r="O342" i="5"/>
  <c r="R341" i="5" s="1"/>
  <c r="O341" i="5" s="1"/>
  <c r="C6" i="1" l="1"/>
  <c r="O2" i="5"/>
  <c r="D13" i="1" s="1"/>
  <c r="E13" i="1" s="1"/>
  <c r="O2" i="2"/>
  <c r="D10" i="1" s="1"/>
  <c r="E10" i="1" s="1"/>
  <c r="E11" i="1"/>
  <c r="C7" i="1" l="1"/>
</calcChain>
</file>

<file path=xl/sharedStrings.xml><?xml version="1.0" encoding="utf-8"?>
<sst xmlns="http://schemas.openxmlformats.org/spreadsheetml/2006/main" count="1929" uniqueCount="649">
  <si>
    <t>Rekapitulace ceny</t>
  </si>
  <si>
    <t>Stavba: III/1329 - Žirovnice, most ev.č.1329-1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</si>
  <si>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</si>
  <si>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</si>
  <si>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</si>
  <si>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</si>
  <si>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</si>
  <si>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</si>
  <si>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</si>
  <si>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</si>
  <si>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</si>
  <si>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</si>
  <si>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</si>
  <si>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</si>
  <si>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III/1329</t>
  </si>
  <si>
    <t>Žirovnice, most ev.č.1329-1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</si>
  <si>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</si>
  <si>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</si>
  <si>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</si>
  <si>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</si>
  <si>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</si>
  <si>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</si>
  <si>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</si>
  <si>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</si>
  <si>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</si>
  <si>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</si>
  <si>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2</t>
  </si>
  <si>
    <t>1</t>
  </si>
  <si>
    <t>Základní rozpočet CÚ 2024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</si>
  <si>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</si>
  <si>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</si>
  <si>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</si>
  <si>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</si>
  <si>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</si>
  <si>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</si>
  <si>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</si>
  <si>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</si>
  <si>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</si>
  <si>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</si>
  <si>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</si>
  <si>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</si>
  <si>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</si>
  <si>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</si>
  <si>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</si>
  <si>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</si>
  <si>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</si>
  <si>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</si>
  <si>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</si>
  <si>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</si>
  <si>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</si>
  <si>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</si>
  <si>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03100</t>
  </si>
  <si>
    <t/>
  </si>
  <si>
    <t>ZAŘÍZENÍ STAVENIŠTĚ - ZŘÍZENÍ, PROVOZ, DEMONTÁŽ</t>
  </si>
  <si>
    <t>KPL</t>
  </si>
  <si>
    <t>2024_OTSKP</t>
  </si>
  <si>
    <t>PP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</si>
  <si>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dl.30m a osvětlení, náklady na provoz, údržbu, opravy a odstranění objektů ZS, náklady na úpravu povrchů po odstranění staveniště a úklid ploch, na kterých bylo ZS provozováno, náklady na energie spotřebované v rámci provozu ZS, vč.zřízení a odstranění mezideponií</t>
  </si>
  <si>
    <t>VV</t>
  </si>
  <si>
    <t>TS</t>
  </si>
  <si>
    <t>Položka zahrnuje:  
 objednatelem povolené náklady na pořízení (event. pronájem), provozování, udržování a likvidaci zhotovitelova zařízení  
Položka nezahrnuje:  
- x</t>
  </si>
  <si>
    <t>03-R</t>
  </si>
  <si>
    <t>Různé</t>
  </si>
  <si>
    <t>02520</t>
  </si>
  <si>
    <t>ZKOUŠENÍ MATERIÁLŮ NEZÁVISLOU ZKUŠEBNOU</t>
  </si>
  <si>
    <t>KČ</t>
  </si>
  <si>
    <t>DLE TKP, TP není-li obsaženo v jednotkových cenách za celý most</t>
  </si>
  <si>
    <t>zahrnuje veškeré náklady spojené s objednatelem požadovanými zkouškami</t>
  </si>
  <si>
    <t>02620</t>
  </si>
  <si>
    <t>ZKOUŠENÍ KONSTRUKCÍ A PRACÍ NEZÁVISLOU ZKUŠEBNOU</t>
  </si>
  <si>
    <t>02730</t>
  </si>
  <si>
    <t>POMOC PRÁCE ZŘÍZ NEBO ZAJIŠŤ OCHRANU INŽENÝRSKÝCH SÍTÍ</t>
  </si>
  <si>
    <t>součinnost se správcem sdělovacího kabelu (CETIN), dočasná ochrana stávajícího kabelu v dl.46m, vč.uložení do dělené chráničky</t>
  </si>
  <si>
    <t>zahrnuje veškeré náklady spojené s objednatelem požadovanými zařízeními</t>
  </si>
  <si>
    <t>02851</t>
  </si>
  <si>
    <t>PRŮZKUMNÉ PRÁCE DIAGNOSTIKY KONSTRUKCÍ NA POVRCHU</t>
  </si>
  <si>
    <t>pasportizace ploch dočasného záboru</t>
  </si>
  <si>
    <t>zahrnuje veškeré náklady spojené s objednatelem požadovanými pracemi</t>
  </si>
  <si>
    <t>029112</t>
  </si>
  <si>
    <t>OSTATNÍ POŽADAVKY - GEODETICKÉ ZAMĚŘENÍ - PLOŠNÉ</t>
  </si>
  <si>
    <t>HA</t>
  </si>
  <si>
    <t>Vytýčení staveniště, zaměření skutečného provedení stavby vč. zákresu do katastrální mapy, potřebné geodetické doměření během výstavby, zaměření povrchu odkrytých konstrukcí</t>
  </si>
  <si>
    <t>1310/10000=0,131 [A]</t>
  </si>
  <si>
    <t>7</t>
  </si>
  <si>
    <t>02920</t>
  </si>
  <si>
    <t>OSTATNÍ POŽADAVKY - OCHRANA ŽIVOTNÍHO PROSTŘEDÍ</t>
  </si>
  <si>
    <t>Zajištění ochrany životního prostředí, norná stěna v korytě po celou dobu výstavby</t>
  </si>
  <si>
    <t>Položka zahrnuje:  
- veškeré náklady spojené s objednatelem požadovanými pracemi  
Položka nezahrnuje:  
- x</t>
  </si>
  <si>
    <t>8</t>
  </si>
  <si>
    <t>029412</t>
  </si>
  <si>
    <t>OSTATNÍ POŽADAVKY - VYPRACOVÁNÍ MOSTNÍHO LISTU</t>
  </si>
  <si>
    <t>KUS</t>
  </si>
  <si>
    <t>Zajištění mostního listu (vyhotovení ve 3 kopiích), včetně zápisu do BMS</t>
  </si>
  <si>
    <t>02943</t>
  </si>
  <si>
    <t>OSTATNÍ POŽADAVKY - VYPRACOVÁNÍ RDS</t>
  </si>
  <si>
    <t>Vypracování kompletní realizační dokumentace stavby (RDS), vč. požadavků SOD</t>
  </si>
  <si>
    <t>02944</t>
  </si>
  <si>
    <t>OSTAT POŽADAVKY - DOKUMENTACE SKUTEČ PROVEDENÍ V DIGIT FORMĚ</t>
  </si>
  <si>
    <t>Vypracování dokumentace skutečného provedení stavby (DSPS) včetně tištěné formy v počtu paré dle požadavků zhotovitele, vč. přepočtu zatížitelnosti, vč. dalších požadavků SOD</t>
  </si>
  <si>
    <t>02945</t>
  </si>
  <si>
    <t>OSTAT POŽADAVKY - GEOMETRICKÝ PLÁN</t>
  </si>
  <si>
    <t>HM</t>
  </si>
  <si>
    <t>geometrické plány dle požadavku SOD</t>
  </si>
  <si>
    <t>0,01*302,0=3,020 [A]</t>
  </si>
  <si>
    <t>položka zahrnuje: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</si>
  <si>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12</t>
  </si>
  <si>
    <t>02946</t>
  </si>
  <si>
    <t>OSTAT POŽADAVKY - FOTODOKUMENTACE</t>
  </si>
  <si>
    <t>Fotodokumentace průběhu stavby - týdenní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</si>
  <si>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</si>
  <si>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13</t>
  </si>
  <si>
    <t>029511</t>
  </si>
  <si>
    <t>OSTATNÍ POŽADAVKY - POVODŇOVÝ A HAVARIJNÍ PLÁN</t>
  </si>
  <si>
    <t>Povodňový a havarijní plán - aktualizace</t>
  </si>
  <si>
    <t>14</t>
  </si>
  <si>
    <t>02953</t>
  </si>
  <si>
    <t>OSTATNÍ POŽADAVKY - HLAVNÍ MOSTNÍ PROHLÍDKA</t>
  </si>
  <si>
    <t>Zajištění 1. hlavní prohlídky, vč zápisu do BMS</t>
  </si>
  <si>
    <t>položka zahrnuje :  
- úkony dle ČSN 73 6221  
- provedení hlavní mostní prohlídky oprávněnou fyzickou nebo právnickou osobou  
- vyhotovení záznamu (protokolu), který jednoznačně definuje stav mostu</t>
  </si>
  <si>
    <t>15</t>
  </si>
  <si>
    <t>029600</t>
  </si>
  <si>
    <t>OSTATNÍ POŽADAVKY - PLÁN BOZP</t>
  </si>
  <si>
    <t>Plán BOZP, veškerá opatření pro zajištění BOZP v průběhu výstavby</t>
  </si>
  <si>
    <t>zahrnuje veškeré náklady spojené s objednatelem požadovaným dozorem</t>
  </si>
  <si>
    <t>16</t>
  </si>
  <si>
    <t>02971</t>
  </si>
  <si>
    <t>OSTAT POŽADAVKY - GEOTECHNICKÝ MONITORING NA POVRCHU</t>
  </si>
  <si>
    <t>zajištění geotechnika - přetřídění hornin pro násypová tělesa, zahrnuje veškeré náklady spojené s objednatelem požadovanými pracemi</t>
  </si>
  <si>
    <t>17</t>
  </si>
  <si>
    <t>02990</t>
  </si>
  <si>
    <t>OSTATNÍ POŽADAVKY - INFORMAČNÍ TABULE</t>
  </si>
  <si>
    <t>billboard, včetně odstranění, rozměr 2,50x1,75m dle metodiky kraje Vysočina (http://m.kr-vysocina.cz/assets/File.ashx?id_org=450008&amp;id_dokumenty=4026814)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</si>
  <si>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</si>
  <si>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001</t>
  </si>
  <si>
    <t>Bourání</t>
  </si>
  <si>
    <t>Všeobecné konstrukce a práce</t>
  </si>
  <si>
    <t>014102</t>
  </si>
  <si>
    <t>A</t>
  </si>
  <si>
    <t>POPLATKY ZA SKLÁDKU</t>
  </si>
  <si>
    <t>T</t>
  </si>
  <si>
    <t>železobeton</t>
  </si>
  <si>
    <t>materiál dle položek: 
96616A:  30,637 m3 
2,4*30,637=73,529 [A]</t>
  </si>
  <si>
    <t>zahrnuje veškeré poplatky provozovateli skládky související s uložením odpadu na skládce.</t>
  </si>
  <si>
    <t>B</t>
  </si>
  <si>
    <t>stávající izolace, viz položka 97817</t>
  </si>
  <si>
    <t>60,052*0,01*2,3=1,381 [A]</t>
  </si>
  <si>
    <t>Ostatní konstrukce a práce</t>
  </si>
  <si>
    <t>966133</t>
  </si>
  <si>
    <t>BOURÁNÍ KONSTRUKCÍ Z KAMENE NA MC S ODVOZEM DO 3KM</t>
  </si>
  <si>
    <t>M3</t>
  </si>
  <si>
    <t>zídka na vtoku, podélné prahy kolem opěr, zídka na výtoku, vč. podrcení pro použití do zásypů, vž odvozu a uložení na mezideponii pro zpětné použití</t>
  </si>
  <si>
    <t>18,537+15,811+22,089=56,437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</si>
  <si>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</si>
  <si>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966153</t>
  </si>
  <si>
    <t>BOURÁNÍ KONSTRUKCÍ Z PROST BETONU S ODVOZEM DO 3KM</t>
  </si>
  <si>
    <t>opěry, křídla, základy, hlava podélných prahů, spádový beton, vč. podrcení pro použití do zásypů, vž odvozu a uložení na mezideponii pro zpětné použití</t>
  </si>
  <si>
    <t>65,606+16,833+7,406+1,698+4,031=95,574 [A]</t>
  </si>
  <si>
    <t>96616A</t>
  </si>
  <si>
    <t>BOURÁNÍ KONSTRUKCÍ ZE ŽELEZOBETONU - BEZ DOPRAVY</t>
  </si>
  <si>
    <t>římsy a deska NK stávajícího mostu</t>
  </si>
  <si>
    <t>6,636+24,001=30,637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</si>
  <si>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</si>
  <si>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96616B</t>
  </si>
  <si>
    <t>BOURÁNÍ KONSTRUKCÍ ZE ŽELEZOBETONU - DOPRAVA</t>
  </si>
  <si>
    <t>TKM</t>
  </si>
  <si>
    <t>římsy a deska NK stávajícího mostu, doprava do 30 km a uložení na skládku</t>
  </si>
  <si>
    <t>30,637*2,4*30=2 205,864 [A]</t>
  </si>
  <si>
    <t>Položka zahrnuje samostatnou dopravu suti a vybouraných hmot. Množství se určí jako součin hmotnosti [t] a požadované vzdálenosti [km].</t>
  </si>
  <si>
    <t>97817</t>
  </si>
  <si>
    <t>ODSTRANĚNÍ MOSTNÍ IZOLACE</t>
  </si>
  <si>
    <t>M2</t>
  </si>
  <si>
    <t>odstranění stávající izolace z NAIP, včetně odvozu do 30 km, uložení na skládku, účtováno podle skutečnosti se souhlasem investora</t>
  </si>
  <si>
    <t>10,660+50,392=61,052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</si>
  <si>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</si>
  <si>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151</t>
  </si>
  <si>
    <t>DIO</t>
  </si>
  <si>
    <t>03710</t>
  </si>
  <si>
    <t>POMOC PRÁCE ZAJIŠŤ NEBO ZŘÍZ OBJÍŽĎKY A PŘÍSTUP CESTY</t>
  </si>
  <si>
    <t>Přechodné DZ po dobu výstavby, dodávka, montáž, demontáž, pronájem vč.pravidelné údržby po dobu 16 týdnů, dle návrhu DZ viz.příloha B Souhrnná tech.zpráva</t>
  </si>
  <si>
    <t>zahrnuje objednatelem povolené náklady na požadovaná zařízení zhotovitele</t>
  </si>
  <si>
    <t>03720</t>
  </si>
  <si>
    <t>POMOC PRÁCE ZAJIŠŤ NEBO ZŘÍZ REGULACI A OCHRANU DOPRAVY</t>
  </si>
  <si>
    <t>Veškeré práce a činnosti spojené se zajištěním povolení a úhrada poplatků vzniklých na základě HMG zhotovitele v souladu s POV</t>
  </si>
  <si>
    <t>914113</t>
  </si>
  <si>
    <t>DOPRAVNÍ ZNAČKY ZÁKLADNÍ VELIKOSTI OCELOVÉ NEREFLEXNÍ - DEMONTÁŽ</t>
  </si>
  <si>
    <t>stávající značky a sloupky - označník autobusové zastávky 1ks, návěst na zámek Žirovnice (IS 23) 1ks, vč. sloupků, vč. uložení pro opětovné osazení</t>
  </si>
  <si>
    <t>Položka zahrnuje odstranění, demontáž a odklizení materiálu s odvozem na předepsané místo</t>
  </si>
  <si>
    <t>914122</t>
  </si>
  <si>
    <t>DOPRAVNÍ ZNAČKY ZÁKLADNÍ VELIKOSTI OCELOVÉ FÓLIE TŘ 1 - MONTÁŽ S PŘEMÍSTĚNÍM</t>
  </si>
  <si>
    <t>stávající značky a sloupky - označník autobusové zastávky 1ks, návěst na zámek Žirovnice (IS 23) 1ks, vč. sloupků, opětovné osazení do původního místa</t>
  </si>
  <si>
    <t>položka zahrnuje:  
- dopravu demontované značky z dočasné skládky  
- osazení a montáž značky na místě určeném projektem  
- nutnou opravu poškozených částí nezahrnuje dodávku značky</t>
  </si>
  <si>
    <t>201</t>
  </si>
  <si>
    <t>Most  ev.č.1329-1</t>
  </si>
  <si>
    <t>podklad vozovky, zemina</t>
  </si>
  <si>
    <t>materiál dle položek: 
11332A:   47,186 m3 
11332A:   68,642 m3 
12960  :     5,762 m3 
13173A:  852,415  m3  
2,0*(47,186+68,642+5,762+852,415)=1 948,010 [A]</t>
  </si>
  <si>
    <t>podkladní vrstvy stmelené asfaltem</t>
  </si>
  <si>
    <t>materiál dle položky: 
11333A :  32,613 m3 
2,2*32,613=71,749 [A]</t>
  </si>
  <si>
    <t>02742</t>
  </si>
  <si>
    <t>PROVIZORNÍ LÁVKY</t>
  </si>
  <si>
    <t>provizorní kabelová lávka pro převedení kabelu CETIN, nosník I300 (54,2kg/m) dl.20,0m (celkem 1084kg), vč.podsypu tl. 200mm, (vč. dopravy, pronájmu, montáže a demontáže)</t>
  </si>
  <si>
    <t>staveništní lávka, dl,12,0m, volné š.min.1,5m, výška zábradlí 1,30m, vč. opěr ze sil.panelů (9,0 m3), vč. nástupních ramp dl.30,8m z řeziva (6,3m3), vč. drátěného oplocení (99,0m2) viz.schéma v B Souhrnná tech. zpráva (vč. dopravy, pronájmu, montáže a demontáže)</t>
  </si>
  <si>
    <t>Zemní práce</t>
  </si>
  <si>
    <t>111208</t>
  </si>
  <si>
    <t>ODSTRANĚNÍ KŘOVIN S ODVOZEM DO 20KM</t>
  </si>
  <si>
    <t>odstranění stávajících keřovitých náletových porostů na vtoku a výtoku - 50% plochy, vč. odvozu na skládku do 20 km a poplatku za uložení</t>
  </si>
  <si>
    <t>(91,486+115,878+155,287+120,193)*0,50=241,422 [A]</t>
  </si>
  <si>
    <t>odstranění křovin a stromů do průměru 100 mm doprava dřevin na předepsanou vzdálenost  
spálení na hromadách nebo štěpkování</t>
  </si>
  <si>
    <t>11201</t>
  </si>
  <si>
    <t>KÁCENÍ STROMŮ D KMENE DO 0,5M S ODSTRANĚNÍM PAŘEZŮ</t>
  </si>
  <si>
    <t>2x prům. 0,5 m + 4x 0,3 m + 2 x 0,250 m  
stromy na pozemcích Města Žirovnice, likvidace v místě, případně předání majitelům dle pokynů investora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</si>
  <si>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</si>
  <si>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</si>
  <si>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</si>
  <si>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1x prům. 0,6 m 
stromy na pozemcích Města Žirovnice, likvidace v místě, případně předání majitelům dle pokynů investora</t>
  </si>
  <si>
    <t>11221</t>
  </si>
  <si>
    <t>ODSTRANĚNÍ PAŘEZŮ D DO 0,5M</t>
  </si>
  <si>
    <t>2x prům. 0,5 m 
likvidace v místě, 2x0,5 je na pozemku p.Zelenky, kácení provedeno vlastníkem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</si>
  <si>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</si>
  <si>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</t>
  </si>
  <si>
    <t>ODSTRANĚNÍ PAŘEZŮ D DO 0,9M</t>
  </si>
  <si>
    <t>1x prům. 0,6 m  
likvidace v místě, 1x0,6 je na pozemku p.Zelenky, kácení provedeno vlastníkem</t>
  </si>
  <si>
    <t>113323</t>
  </si>
  <si>
    <t>ODSTRAN PODKL ZPEVNĚNÝCH PLOCH Z KAMENIVA NESTMEL, ODVOZ DO 3KM</t>
  </si>
  <si>
    <t>podklad vozovky tl. 330 mm, 50% objemu bude uloženo na mezideponii</t>
  </si>
  <si>
    <t>285,975*0,33*0,50=47,186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</si>
  <si>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</si>
  <si>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11332A</t>
  </si>
  <si>
    <t>ODSTRANĚNÍ PODKLADŮ ZPEVNĚNÝCH PLOCH Z KAMENIVA NESTMELENÉHO - BEZ DOPRAVY</t>
  </si>
  <si>
    <t>podkladni vrstvy vozovky, tl. 330 mm, 50% objemu bude uloženo na skládku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</si>
  <si>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</si>
  <si>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stávající krajnice tl. 400 mm, bude uloženo na skládku</t>
  </si>
  <si>
    <t>(85,802+85,802)*0,4=68,642 [A]</t>
  </si>
  <si>
    <t>C</t>
  </si>
  <si>
    <t>sanace aktivní zóny zemní pláně, tl. 500 mm, vč. poplatku za uložení - ČERPÁNÍ PODMÍNĚNO SOUHLASEM INVESTORA</t>
  </si>
  <si>
    <t>11332B</t>
  </si>
  <si>
    <t>ODSTRANĚNÍ PODKLADŮ ZPEVNĚNÝCH PLOCH Z KAMENIVA NESTMELENÉHO - DOPRAVA</t>
  </si>
  <si>
    <t>podkladni vrstvy vozovky -  50% objemu - doprava na skládku do 30 km</t>
  </si>
  <si>
    <t>47,186*30*2,2=3 114,276 [A]</t>
  </si>
  <si>
    <t>stávající krajnice, doprava do 30 km</t>
  </si>
  <si>
    <t>68,642*2,0*30=4 118,520 [A]</t>
  </si>
  <si>
    <t>sanace aktivní zóny zemní pláně, 95m3, doprava do 30km - ČERPÁNÍ PODMÍNĚNO SOUHLASEM INVESTORA</t>
  </si>
  <si>
    <t>95,0*2,0*30=5 700,000 [A]</t>
  </si>
  <si>
    <t>11333A</t>
  </si>
  <si>
    <t>ODSTRANĚNÍ PODKLADU ZPEVNĚNÝCH PLOCH S ASFALT POJIVEM - BEZ DOPRAVY</t>
  </si>
  <si>
    <t>podkladní asfalt. vrstvy, tl. 120 mm, budou uloženy na skládku</t>
  </si>
  <si>
    <t>271,779*0,12=32,613 [A]</t>
  </si>
  <si>
    <t>18</t>
  </si>
  <si>
    <t>11333B</t>
  </si>
  <si>
    <t>ODSTRANĚNÍ PODKLADU ZPEVNĚNÝCH PLOCH S ASFALT POJIVEM - DOPRAVA</t>
  </si>
  <si>
    <t>podkladní asfalt. vrstvy, tl. 120 mm, doprava do 30km</t>
  </si>
  <si>
    <t>32,613*2,2*30=2 152,458 [A]</t>
  </si>
  <si>
    <t>19</t>
  </si>
  <si>
    <t>113723</t>
  </si>
  <si>
    <t>FRÉZOVÁNÍ ZPEVNĚNÝCH PLOCH ASFALTOVÝCH, ODVOZ DO 3KM</t>
  </si>
  <si>
    <t>tl. 100 mm, v upravovaného úseku, nízký obsah PAU (tř. ZAS - T1),  odvoz do 3km na mezideponii, bude použito pro zpevnění krajnic (pol. 56960)</t>
  </si>
  <si>
    <t>252,374*0,10=25,237 [A]</t>
  </si>
  <si>
    <t>20</t>
  </si>
  <si>
    <t>11527</t>
  </si>
  <si>
    <t>PŘEV VOD NA POVRCHU POTR DN DO 1000MM NEBO ŽLAB R.O. DO 3,6M</t>
  </si>
  <si>
    <t>M</t>
  </si>
  <si>
    <t>dočasné převedení potoka zatrubněním 1xDN1000 dl.45,0m, včetně odstranění</t>
  </si>
  <si>
    <t>Položka převedení vody na povrchu zahrnuje zřízení, udržování a odstranění příslušného zařízení. Převedení vody se uvádí buď průměrem potrubí (DN) nebo délkou rozvinutého obvodu žlabu (r.o.).</t>
  </si>
  <si>
    <t>21</t>
  </si>
  <si>
    <t>121103</t>
  </si>
  <si>
    <t>SEJMUTÍ ORNICE NEBO LESNÍ PŮDY S ODVOZEM DO 3KM</t>
  </si>
  <si>
    <t>tl. 150 mm, svahy násypového tělesa a dotčené plochy, vč. odvozu a uložení na mezideponii do 3 km</t>
  </si>
  <si>
    <t>(119,884+115,878+195,527+186,814)*0,15=92,715 [A]</t>
  </si>
  <si>
    <t>položka zahrnuje sejmutí ornice bez ohledu na tloušťku vrstvy a její vodorovnou dopravu nezahrnuje uložení na trvalou skládku</t>
  </si>
  <si>
    <t>22</t>
  </si>
  <si>
    <t>122733</t>
  </si>
  <si>
    <t>ODKOPÁVKY A PROKOPÁVKY OBECNÉ TŘ. I, ODVOZ DO 3KM</t>
  </si>
  <si>
    <t>staveništní lávka, výkop pro uložení lávky, odvoz na mezideponii pro zpětný zásyp</t>
  </si>
  <si>
    <t>0,933*4,0=3,732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</si>
  <si>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</si>
  <si>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23</t>
  </si>
  <si>
    <t>ručně provedený odkop nad kabelem CETINu vč.odvozu  a uložení na mezideponii</t>
  </si>
  <si>
    <t>45,0*0,75*0,5=16,875 [A]</t>
  </si>
  <si>
    <t>24</t>
  </si>
  <si>
    <t>odtěžení stávající kamenné rovnaniny kolem vtokového a výtokového portálu,vč. podrcení a uložení na mezideponii pro zásyp</t>
  </si>
  <si>
    <t>0,5*16,0*2=16,000 [A]</t>
  </si>
  <si>
    <t>25</t>
  </si>
  <si>
    <t>12960</t>
  </si>
  <si>
    <t>ČIŠTĚNÍ VODOTEČÍ A MELIORAČ KANÁLŮ OD NÁNOSŮ</t>
  </si>
  <si>
    <t>vyčištění dna koryta od nánosů, prům. tloušťka 0,1 m, vč. odvozu do 30 km  a uložení na skládku</t>
  </si>
  <si>
    <t>(22,556+35,066)*0,1=5,762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</si>
  <si>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</si>
  <si>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26</t>
  </si>
  <si>
    <t>131733</t>
  </si>
  <si>
    <t>HLOUBENÍ JAM ZAPAŽ I NEPAŽ TŘ. I, ODVOZ DO 3KM</t>
  </si>
  <si>
    <t>výkopová jáma (písek jílovitý), zemina s odvozem na mezideponii pro zpětný zásyp, vč. uložení, vč. případného čerpání vody a zřízení jímek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</si>
  <si>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</si>
  <si>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27</t>
  </si>
  <si>
    <t>13173A</t>
  </si>
  <si>
    <t>HLOUBENÍ JAM ZAPAŽ I NEPAŽ TŘ. I - BEZ DOPRAVY</t>
  </si>
  <si>
    <t>výkopová jáma (jílovitý písek), zemina s odvozem na skládku vč. uložení, vč. případného čerpání vody a zřízení jímek</t>
  </si>
  <si>
    <t>50,115*21,0-200=852,415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</si>
  <si>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</si>
  <si>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28</t>
  </si>
  <si>
    <t>13173B</t>
  </si>
  <si>
    <t>HLOUBENÍ JAM ZAPAŽ I NEPAŽ TŘ. I - DOPRAVA</t>
  </si>
  <si>
    <t>M3KM</t>
  </si>
  <si>
    <t>výkopová jáma (jílovitý písek), doprava na skládku do 30 km</t>
  </si>
  <si>
    <t>852,415*2,0*30=51 144,900 [A]</t>
  </si>
  <si>
    <t>Položka zahrnuje samostatnou dopravu zeminy. Množství se určí jako součin kubatutry [m3] a požadované vzdálenosti [km].</t>
  </si>
  <si>
    <t>29</t>
  </si>
  <si>
    <t>17310</t>
  </si>
  <si>
    <t>ZEMNÍ KRAJNICE A DOSYPÁVKY SE ZHUTNĚNÍM</t>
  </si>
  <si>
    <t>vytvoření zemních krajnic z nakupovaného materiálu, vč. dovozu</t>
  </si>
  <si>
    <t>2*0,214*44=18,832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</si>
  <si>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</si>
  <si>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30</t>
  </si>
  <si>
    <t>17411</t>
  </si>
  <si>
    <t>ZÁSYP JAM A RÝH ZEMINOU SE ZHUTNĚNÍM</t>
  </si>
  <si>
    <t>staveništní lávka, zpětný zásyp zeminou z mezideponie, vč. dopravy</t>
  </si>
  <si>
    <t>0,933*4=3,732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</si>
  <si>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</si>
  <si>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31</t>
  </si>
  <si>
    <t>zásyp kabelu CETIN, zemina z mezideponie vč. dovozu,  hutnění na  Id&gt;0,9</t>
  </si>
  <si>
    <t>45*0,75*0,5=16,875 [A]</t>
  </si>
  <si>
    <t>32</t>
  </si>
  <si>
    <t>přechodová oblast - materiál z mezideponie, vč. dovozu z mezideponie 3 km (obj. 001 pol. 966133  drcený kámen - 56,437m3, obj. 001 pol. 966153  drcený beton - 56,437m3, pol. 113323 podklad vozovek 47,186m3, pol 122733 rovnanina kolem portálů 16,0m3), hutnění na  Id&gt;0.9</t>
  </si>
  <si>
    <t>56,437+ 56,437+47,186+16,0=176,060 [A]</t>
  </si>
  <si>
    <t>33</t>
  </si>
  <si>
    <t>D</t>
  </si>
  <si>
    <t>přechodová oblast -zemina mezideponie (písek jílovitý), vč. dovozu z mezideponie 3 km, hutnění na  Id&gt;0,9</t>
  </si>
  <si>
    <t>34</t>
  </si>
  <si>
    <t>17481</t>
  </si>
  <si>
    <t>ZÁSYP JAM A RÝH Z NAKUPOVANÝCH MATERIÁLŮ</t>
  </si>
  <si>
    <t>ochranný zásyp za rubem opěr, ŠDA fr. 0-32, Id=min. 0,90</t>
  </si>
  <si>
    <t>4,560+18,579+31,717+125,289+26,854+10,680=217,679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</si>
  <si>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</si>
  <si>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35</t>
  </si>
  <si>
    <t>zásyp do úrovně PE folie - zemina vhodná dle ČSN 73 6244, Id=0,9</t>
  </si>
  <si>
    <t>3,936+39,369+20,381+73,274+17,558+32,922=187,440 [A]</t>
  </si>
  <si>
    <t>36</t>
  </si>
  <si>
    <t>přechodová oblast, materiál vhodný do přechodových oblastí dle ČSN 73 6244, hutněný na  Id&gt;0,9</t>
  </si>
  <si>
    <t>553,920-176,060-200,000=177,860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</si>
  <si>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</si>
  <si>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37</t>
  </si>
  <si>
    <t>17750</t>
  </si>
  <si>
    <t>ZEMNÍ HRÁZKY ZE ZEMIN NEPROPUSTNÝCH</t>
  </si>
  <si>
    <t>ruční zřízení a následné odstranění hrázky (h=až 1500 mm) provizorního zatrubnění na vtoku; hrázka  z pytlovaného materiálu pro sklon svahu 1:1 až 2:1, včetně těsnící fólie (24,0 m2); včetně odstranění</t>
  </si>
  <si>
    <t>3,1*(4,7+4,0)=26,970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</si>
  <si>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</si>
  <si>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38</t>
  </si>
  <si>
    <t>18090</t>
  </si>
  <si>
    <t>VŠEOBECNÉ ÚPRAVY OSTATNÍCH PLOCH</t>
  </si>
  <si>
    <t>vyčištění na plochách svahů silnice a ostatních zelených plochách</t>
  </si>
  <si>
    <t>119,884+115,878+195,527+186,814=618,103 [A]</t>
  </si>
  <si>
    <t>Všeobecné úpravy musí zahrnovat úpravu území po uskutečnění stavby, tak jak je požadováno v zadávací dokumentaci s výjimkou těch prací, pro které jsou uvedeny samostatné položky.</t>
  </si>
  <si>
    <t>39</t>
  </si>
  <si>
    <t>18110</t>
  </si>
  <si>
    <t>ÚPRAVA PLÁNĚ SE ZHUTNĚNÍM V HORNINĚ TŘ. I</t>
  </si>
  <si>
    <t>dno stavební jámy, vozovková pláň</t>
  </si>
  <si>
    <t>273,797+201,286=475,083 [A]</t>
  </si>
  <si>
    <t>položka zahrnuje úpravu pláně včetně vyrovnání výškových rozdílů. Míru zhutnění určuje projekt.</t>
  </si>
  <si>
    <t>40</t>
  </si>
  <si>
    <t>18130</t>
  </si>
  <si>
    <t>ÚPRAVA PLÁNĚ BEZ ZHUTNĚNÍ</t>
  </si>
  <si>
    <t>svahy koryta a ostatní zelené plochy</t>
  </si>
  <si>
    <t>položka zahrnuje úpravu pláně včetně vyrovnání výškových rozdílů</t>
  </si>
  <si>
    <t>41</t>
  </si>
  <si>
    <t>18222</t>
  </si>
  <si>
    <t>ROZPROSTŘENÍ ORNICE VE SVAHU V TL DO 0,15M</t>
  </si>
  <si>
    <t>rozprostření ornice tl. 150 mm na plochách svahů koryta a ostatních zelených plochách; včetně dovozu z mezideponie do 3 km</t>
  </si>
  <si>
    <t>položka zahrnuje:  
nutné přemístění ornice z dočasných skládek vzdálených do 50m rozprostření ornice v předepsané tloušťce ve svahu přes 1:5</t>
  </si>
  <si>
    <t>42</t>
  </si>
  <si>
    <t>18241</t>
  </si>
  <si>
    <t>ZALOŽENÍ TRÁVNÍKU RUČNÍM VÝSEVEM</t>
  </si>
  <si>
    <t>osetí travním semenem na plochách svahů zemního tělesa a ostatních zelených plochách</t>
  </si>
  <si>
    <t>Zahrnuje dodání předepsané travní směsi, její výsev na ornici, zalévání, první pokosení, to vše bez ohledu na sklon terénu</t>
  </si>
  <si>
    <t>43</t>
  </si>
  <si>
    <t>18481</t>
  </si>
  <si>
    <t>OCHRANA STROMŮ BEDNĚNÍM</t>
  </si>
  <si>
    <t>1 ks prům. 0,8 m, 2 ks prům. 0,6 m, 1 ks prům. 0,5 m, včetně odstranění</t>
  </si>
  <si>
    <t>4*(0,8+2*0,6+0,5)*2,0=20,000 [A]</t>
  </si>
  <si>
    <t>položka zahrnuje veškerý materiál, výrobky a polotovary, včetně mimostaveništní a  
vnitrostaveništní dopravy (rovněž přesuny), včetně naložení a složení, případně s uložením</t>
  </si>
  <si>
    <t>44</t>
  </si>
  <si>
    <t>184B13</t>
  </si>
  <si>
    <t>VYSAZOVÁNÍ STROMŮ LISTNATÝCH S BALEM OBVOD KMENE DO 12CM, PODCHOZÍ VÝŠ MIN 2,2M</t>
  </si>
  <si>
    <t>náhradní výsadba dle závazného stanoviska Městského úřadu Žirovnice, výsadba listnatých neovocných stromů obvodu kmene minimálně 120mm na pozemcích, kde bylo kácení povoleno případně v jejich okolí. náhradní výsadba bude provedena do 12 měsíců po ukončení stavby, vč. následné péče po dobu 5 let od provedení výsadby (zálivka, vyžínání okolí stromů, provádění pěstebních řezů, opravy oplocení proti okusu) - ČERPÁNÍ PODMÍNĚNO SOUHLASEM INVESTORA</t>
  </si>
  <si>
    <t>Položka vysazování stromů dodávku projektem předepsaných  stromů, hloubení jamek (min. rozměry pro stromy min. 1,5 násobek balu výpěstku) s event. výměnou půdy, s hnojením  
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 
vnitrostaveništní dopravy (rovněž přesuny), včetně naložení a složení, případně s uložením</t>
  </si>
  <si>
    <t>Základy</t>
  </si>
  <si>
    <t>45</t>
  </si>
  <si>
    <t>21264</t>
  </si>
  <si>
    <t>TRATIVODY KOMPLET Z TRUB Z PLAST HMOT DN DO 200MM</t>
  </si>
  <si>
    <t>drenáž za rubem opěr,  DN150, vč. napojení a vyústění na zpevnění kolem křídel</t>
  </si>
  <si>
    <t>30,0+31,0=61,000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</si>
  <si>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</si>
  <si>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46</t>
  </si>
  <si>
    <t>21450</t>
  </si>
  <si>
    <t>SANAČNÍ VRSTVY Z KAMENIVA</t>
  </si>
  <si>
    <t>sanace zemní pláně (aktivní zóny) v případě zastižení neúnosného podloží: výměna za vrstvu hutněného kameniva potřebné frakce (předpoklad 0/63, 95,0 m3) - ČERPÁNÍ PODMÍNĚNO SOUHLASEM INVESTORA</t>
  </si>
  <si>
    <t>položka zahrnuje dodávku předepsaného kameniva, mimostaveništní a vnitrostaveništní dopravu a jeho uložení  
není-li v zadávací dokumentaci uvedeno jinak, jedná se o nakupovaný materiál</t>
  </si>
  <si>
    <t>47</t>
  </si>
  <si>
    <t>sanační polštář v tloušťce 0,5 m pod základovou deskou, hutněné kamenivo frakce 0-63, Id=0,90</t>
  </si>
  <si>
    <t>196,996*0,5=98,498 [A]</t>
  </si>
  <si>
    <t>48</t>
  </si>
  <si>
    <t>272325</t>
  </si>
  <si>
    <t>ZÁKLADY ZE ŽELEZOBETONU DO C30/37</t>
  </si>
  <si>
    <t>základová deska mostu, C 30/37, XF2, vč. bednění</t>
  </si>
  <si>
    <t>131,244*0,40=52,498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</si>
  <si>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</si>
  <si>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49</t>
  </si>
  <si>
    <t>272365</t>
  </si>
  <si>
    <t>VÝZTUŽ ZÁKLADŮ Z OCELI 10505, B500B</t>
  </si>
  <si>
    <t>odhad 180 kg/m3, vč. ochrany PKO</t>
  </si>
  <si>
    <t>0,18*52,498=9,450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</si>
  <si>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</si>
  <si>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50</t>
  </si>
  <si>
    <t>28997</t>
  </si>
  <si>
    <t>OPLÁŠTĚNÍ (ZPEVNĚNÍ) Z GEOTEXTILIE A GEOMŘÍŽOVIN</t>
  </si>
  <si>
    <t>oboustranná ochrana těsnící PE fólie (viz položka 28999) geotextilie hm. min. 600 g/m2</t>
  </si>
  <si>
    <t>4*3,20*31,0=396,800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</si>
  <si>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</si>
  <si>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51</t>
  </si>
  <si>
    <t>2x geotextilie pod sanačním polštářem mostu, separační vrstva, gramáž min. 350 g/m2</t>
  </si>
  <si>
    <t>(201,286+50,783)*2=504,138 [A]</t>
  </si>
  <si>
    <t>52</t>
  </si>
  <si>
    <t>28999</t>
  </si>
  <si>
    <t>OPLÁŠTĚNÍ (ZPEVNĚNÍ) Z FÓLIE</t>
  </si>
  <si>
    <t>těsnící PE fólie v přech,oblasti</t>
  </si>
  <si>
    <t>2*3,20*31,0=198,400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</si>
  <si>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</si>
  <si>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</si>
  <si>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53</t>
  </si>
  <si>
    <t>31717</t>
  </si>
  <si>
    <t>KOVOVÉ KONSTRUKCE PRO KOTVENÍ ŘÍMSY</t>
  </si>
  <si>
    <t>KG</t>
  </si>
  <si>
    <t>vč. vývrtů a vlepení, 10 ks - 6,5kg/ks</t>
  </si>
  <si>
    <t>10*6,5=65,000 [A]</t>
  </si>
  <si>
    <t>Položka zahrnuje dodávku (výrobu) kotevního prvku předepsaného tvaru a jeho osazení do předepsané polohy včetně nezbytných prací (vrty, zálivky apod.)</t>
  </si>
  <si>
    <t>54</t>
  </si>
  <si>
    <t>317325</t>
  </si>
  <si>
    <t>ŘÍMSY ZE ŽELEZOBETONU DO C30/37</t>
  </si>
  <si>
    <t>C 30/37 XF4, vč. bednění, úpravy prac. a dilat. spar a zámečnických výrobků</t>
  </si>
  <si>
    <t>0,145*3,70*2=1,073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</si>
  <si>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</si>
  <si>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55</t>
  </si>
  <si>
    <t>317365</t>
  </si>
  <si>
    <t>VÝZTUŽ ŘÍMS Z OCELI 10505, B500B</t>
  </si>
  <si>
    <t>odhad 180 kg/m3, vč. opatření PKO</t>
  </si>
  <si>
    <t>0,180*1,83=0,329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</si>
  <si>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</si>
  <si>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56</t>
  </si>
  <si>
    <t>327212</t>
  </si>
  <si>
    <t>ZDI OPĚRNÉ, ZÁRUBNÍ, NÁBŘEŽNÍ Z LOMOVÉHO KAMENE NA MC</t>
  </si>
  <si>
    <t>břehové zdi na vtoku a na výtoku, vč.základu</t>
  </si>
  <si>
    <t>3,9+6,57=10,470 [A]</t>
  </si>
  <si>
    <t>položka zahrnuje dodávku a osazení lomového kamene, jeho výběr a případnou úpravu, dodávku předepsané malty, spárování.</t>
  </si>
  <si>
    <t>57</t>
  </si>
  <si>
    <t>389325</t>
  </si>
  <si>
    <t>MOSTNÍ RÁMOVÉ KONSTRUKCE ZE ŽELEZOBETONU C30/37</t>
  </si>
  <si>
    <t>stěny a příčle, C 30/37 XF2, vč. bednění, kov. výrobků</t>
  </si>
  <si>
    <t>89,511+33,073=122,584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</si>
  <si>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</si>
  <si>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58</t>
  </si>
  <si>
    <t>389365</t>
  </si>
  <si>
    <t>VÝZTUŽ MOSTNÍ RÁMOVÉ KONSTRUKCE Z OCELI 10505, B500B</t>
  </si>
  <si>
    <t>stěny a příčle, odhad 180 kg/m3, vč. opatření PKO</t>
  </si>
  <si>
    <t>0,180*122,584=22,065 [A]</t>
  </si>
  <si>
    <t>Vodorovné konstrukce</t>
  </si>
  <si>
    <t>59</t>
  </si>
  <si>
    <t>431125</t>
  </si>
  <si>
    <t>SCHODIŠŤ KONSTR Z DÍLCŮ ŽELEZOBETON DO C30/37 (B37)</t>
  </si>
  <si>
    <t>schodiště u OP1, bet. stupně, vč. výztuže, bet. lože C25/30 XC2, XF2, vč.podkladního betonu</t>
  </si>
  <si>
    <t>5,530*1,4=7,742 [A]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</si>
  <si>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</si>
  <si>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60</t>
  </si>
  <si>
    <t>451312</t>
  </si>
  <si>
    <t>PODKLADNÍ A VÝPLŇOVÉ VRSTVY Z PROSTÉHO BETONU C12/15</t>
  </si>
  <si>
    <t>podkladní beton, C 12/15</t>
  </si>
  <si>
    <t>148,618*0,20=29,724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</si>
  <si>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</si>
  <si>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61</t>
  </si>
  <si>
    <t>spádovaný podklad pod drenáž za opěrami</t>
  </si>
  <si>
    <t>1,25*(30,0+31,0)*0,3=22,875 [A]</t>
  </si>
  <si>
    <t>62</t>
  </si>
  <si>
    <t>výplňový beton pod bermami podél opěr, pod dlažbou na vtoku a výtoku</t>
  </si>
  <si>
    <t>0,444*63,0+8,750=36,722 [A]</t>
  </si>
  <si>
    <t>63</t>
  </si>
  <si>
    <t>45860</t>
  </si>
  <si>
    <t>VÝPLŇ ZA OPĚRAMI A ZDMI Z MEZEROVITÉHO BETONU</t>
  </si>
  <si>
    <t>obetonování drenáže mezerovitým betonem</t>
  </si>
  <si>
    <t>0,3*0,3*(31,0+30,0)=5,490 [A]</t>
  </si>
  <si>
    <t>položka zahrnuje:  
- dodávku mezerovitého betonu předepsané kvality a zásyp se zhutněním včetně mimostaveništní a vnitrostaveništní dopravy</t>
  </si>
  <si>
    <t>64</t>
  </si>
  <si>
    <t>46251</t>
  </si>
  <si>
    <t>ZÁHOZ Z LOMOVÉHO KAMENE</t>
  </si>
  <si>
    <t>přechodový prvek na vtoku a výtoku (kámen 80-150kg), nakupovaný materiál, vč. dopravy, vč. urovnání horního líce</t>
  </si>
  <si>
    <t>0,96*(6,0+4,0)=9,600 [A]</t>
  </si>
  <si>
    <t>položka zahrnuje:  
- dodávku a zához lomového kamene předepsané frakce včetně mimostaveništní a vnitrostaveništní dopravy  
není-li v zadávací dokumentaci uvedeno jinak, jedná se o nakupovaný materiál</t>
  </si>
  <si>
    <t>65</t>
  </si>
  <si>
    <t>465512</t>
  </si>
  <si>
    <t>DLAŽBY Z LOMOVÉHO KAMENE NA MC</t>
  </si>
  <si>
    <t>lomový kámen tl. 200 mm do beton. lože tl. 100 mm, celk min. tl. 300 mm, odláždění dna, žlaby kolem křídel,  vč.vyspárování</t>
  </si>
  <si>
    <t>4,985+45,539=50,524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</si>
  <si>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</si>
  <si>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66</t>
  </si>
  <si>
    <t>46731</t>
  </si>
  <si>
    <t>STUPNĚ A PRAHY VODNÍCH KORYT Z PROSTÉHO BETONU</t>
  </si>
  <si>
    <t>příčný práh na vtoku a výtoku, beton prokládaný kamenem</t>
  </si>
  <si>
    <t>0,6*0,7*(7,25+5,50)=5,355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</si>
  <si>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</si>
  <si>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Komunikace</t>
  </si>
  <si>
    <t>67</t>
  </si>
  <si>
    <t>56333</t>
  </si>
  <si>
    <t>VOZOVKOVÉ VRSTVY ZE ŠTĚRKODRTI TL. DO 150MM</t>
  </si>
  <si>
    <t>ŠDA, na celou plochu úpravy komunikace, tl. 150 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</si>
  <si>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</si>
  <si>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68</t>
  </si>
  <si>
    <t>56354</t>
  </si>
  <si>
    <t>VOZOVKOVÉ VRSTVY Z MECH ZPEV ZEMINY TL. DO 200MM</t>
  </si>
  <si>
    <t>podkladní vrstva MZ tl. 200 mm</t>
  </si>
  <si>
    <t>69</t>
  </si>
  <si>
    <t>56960</t>
  </si>
  <si>
    <t>ZPEVNĚNÍ KRAJNIC Z RECYKLOVANÉHO MATERIÁLU</t>
  </si>
  <si>
    <t>nové krajnice š. cca 175 cm (tl. 15 cm), asf. recyklát, vč. dovozu z mezideponie</t>
  </si>
  <si>
    <t>252,374*0,1=25,237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</si>
  <si>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</si>
  <si>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70</t>
  </si>
  <si>
    <t>572121</t>
  </si>
  <si>
    <t>INFILTRAČNÍ POSTŘIK ASFALTOVÝ DO 1,0KG/M2</t>
  </si>
  <si>
    <t>na vrstvu ŠDA tl.200mm</t>
  </si>
  <si>
    <t>328,326=328,326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</si>
  <si>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</si>
  <si>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71</t>
  </si>
  <si>
    <t>572211</t>
  </si>
  <si>
    <t>SPOJOVACÍ POSTŘIK Z ASFALTU DO 0,5KG/M2</t>
  </si>
  <si>
    <t>2 vrstvy, na ACL 16+, na ACP 16+</t>
  </si>
  <si>
    <t>294,059+303,692=597,751 [A]</t>
  </si>
  <si>
    <t>72</t>
  </si>
  <si>
    <t>574A34</t>
  </si>
  <si>
    <t>ASFALTOVÝ BETON PRO OBRUSNÉ VRSTVY ACO 11+, 11S TL. 40MM</t>
  </si>
  <si>
    <t>asf. beton ACO 11+, tl. 40 mm, v celém úseku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</si>
  <si>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</si>
  <si>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73</t>
  </si>
  <si>
    <t>574C56</t>
  </si>
  <si>
    <t>ASFALTOVÝ BETON PRO LOŽNÍ VRSTVY ACL 16+, 16S TL. 60MM</t>
  </si>
  <si>
    <t>asf. beton ACL 16+, tl. 60 mm, v celém úseku</t>
  </si>
  <si>
    <t>74</t>
  </si>
  <si>
    <t>574E46</t>
  </si>
  <si>
    <t>ASFALTOVÝ BETON PRO PODKLADNÍ VRSTVY ACP 16+, 16S TL. 50MM</t>
  </si>
  <si>
    <t>asf. beton ACP 16+, tl. 50 mm</t>
  </si>
  <si>
    <t>Přidružená stavební výroba</t>
  </si>
  <si>
    <t>75</t>
  </si>
  <si>
    <t>711111</t>
  </si>
  <si>
    <t>IZOLACE BĚŽNÝCH KONSTRUKCÍ PROTI ZEMNÍ VLHKOSTI ASFALTOVÝMI NÁTĚRY</t>
  </si>
  <si>
    <t>povrchy pod dlažbou - dno a stěny NK  (1xNp+2xNa)</t>
  </si>
  <si>
    <t>109,545+36,205=145,750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</si>
  <si>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</si>
  <si>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76</t>
  </si>
  <si>
    <t>711412</t>
  </si>
  <si>
    <t>IZOLACE MOSTOVEK CELOPLOŠNÁ ASFALTOVÝMI PÁSY</t>
  </si>
  <si>
    <t>povrch NK, ruby opěr až po podkladní beton, na příčli bude provedena pečetící vrstva (72,5m2), vč.zatažení do fabionu pod římsou</t>
  </si>
  <si>
    <t>95,355+97,173+72,450=264,978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</si>
  <si>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</si>
  <si>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77</t>
  </si>
  <si>
    <t>711509</t>
  </si>
  <si>
    <t>OCHRANA IZOLACE NA POVRCHU TEXTILIÍ</t>
  </si>
  <si>
    <t>vrstva geotextilie jako ochrana proti poškození izolace, hmotnost min. 600 g/m2; min. tl. 6 mm, tažnost min. 70%, funkce ochranná a drenážní</t>
  </si>
  <si>
    <t>95,355+97,173+72,45=264,978 [A]</t>
  </si>
  <si>
    <t>položka zahrnuje:  
- dodání  předepsaného ochranného materiálu  
- zřízení ochrany izolace</t>
  </si>
  <si>
    <t>78</t>
  </si>
  <si>
    <t>78381</t>
  </si>
  <si>
    <t>NÁTĚRY BETON KONSTR TYP S1 (OS-A)</t>
  </si>
  <si>
    <t>sjednocující nátěr NK, stěny a podhled</t>
  </si>
  <si>
    <t>123,377+84,781=208,158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</si>
  <si>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</si>
  <si>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79</t>
  </si>
  <si>
    <t>78383</t>
  </si>
  <si>
    <t>NÁTĚRY BETON KONSTR TYP S4 (OS-C)</t>
  </si>
  <si>
    <t>ochranný nátěr říms proti CH.R.P.</t>
  </si>
  <si>
    <t>6,80+5,50=12,300 [A]</t>
  </si>
  <si>
    <t>Potrubí</t>
  </si>
  <si>
    <t>80</t>
  </si>
  <si>
    <t>87446</t>
  </si>
  <si>
    <t>POTRUBÍ Z TRUB PLASTOVÝCH ODPADNÍCH DN DO 400MM</t>
  </si>
  <si>
    <t>prodloužení dešťové kanalizace DN400, vč.převedení nad stavební jámou, vč.utěsnění prostupu opěrou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</si>
  <si>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</si>
  <si>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81</t>
  </si>
  <si>
    <t>87733</t>
  </si>
  <si>
    <t>CHRÁNIČKY PŮLENÉ Z TRUB PLAST DN DO 150MM</t>
  </si>
  <si>
    <t>dělená chránička JS 110 v pravé krajnici pro uložení metalického kabelu CETIN, náklady na součinnost zahrnuty v objektu 000 pol. 02730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</si>
  <si>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</si>
  <si>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82</t>
  </si>
  <si>
    <t>9112A1</t>
  </si>
  <si>
    <t>ZÁBRADLÍ MOSTNÍ S VODOR MADLY - DODÁVKA A MONTÁŽ</t>
  </si>
  <si>
    <t>zábradlí na mostě, vč. PKO zinkováním a nátěrem, vč. kotvení z nerezové oceli kvality min. A3</t>
  </si>
  <si>
    <t>28,0+20,0=48,000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</si>
  <si>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</si>
  <si>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83</t>
  </si>
  <si>
    <t>9113A1</t>
  </si>
  <si>
    <t>SVODIDLO OCEL SILNIČ JEDNOSTR, ÚROVEŇ ZADRŽ N1, N2 - DODÁVKA A MONTÁŽ</t>
  </si>
  <si>
    <t>silniční svodidlo s beraněnými sloupky pro úroveň zadržení N2, vč. zatažení do země</t>
  </si>
  <si>
    <t>44,0+50,0=94,000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</si>
  <si>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</si>
  <si>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84</t>
  </si>
  <si>
    <t>9113B3</t>
  </si>
  <si>
    <t>SVODIDLO OCEL SILNIČ JEDNOSTR, ÚROVEŇ ZADRŽ H1 - DEMONTÁŽ S PŘESUNEM</t>
  </si>
  <si>
    <t>stávající ocelové svodidlo, bude předáno investorovi</t>
  </si>
  <si>
    <t>36,0+25,0=61,000 [A]</t>
  </si>
  <si>
    <t>položka zahrnuje:  
- demontáž a odstranění zařízení  
- jeho odvoz na předepsané místo</t>
  </si>
  <si>
    <t>85</t>
  </si>
  <si>
    <t>91355</t>
  </si>
  <si>
    <t>EVIDENČNÍ ČÍSLO MOSTU</t>
  </si>
  <si>
    <t>osazení tabulek (ev. č. mostu - 2x, název vodoteče - 2x, nový sloupek a patka - 2x)</t>
  </si>
  <si>
    <t>položka zahrnuje štítek s evidenčním číslem mostu, sloupek dopravní značky včetně osazení  
a nutných zemních prací a zabetonování</t>
  </si>
  <si>
    <t>86</t>
  </si>
  <si>
    <t>stávající tabulky s ev. čísly mostu 2ks, vč. sloupků, vč. uložení pro opětovné osazení</t>
  </si>
  <si>
    <t>Položka zahrnuje odstranění, demontáž a odklizení materiálu s odvozem na předepsané  
místo</t>
  </si>
  <si>
    <t>87</t>
  </si>
  <si>
    <t>917223</t>
  </si>
  <si>
    <t>SILNIČNÍ A CHODNÍKOVÉ OBRUBY Z BETONOVÝCH OBRUBNÍKŮ ŠÍŘ 100MM</t>
  </si>
  <si>
    <t>obrubník kolem schodiště</t>
  </si>
  <si>
    <t>2*11,0+8,0=30,000 [A]</t>
  </si>
  <si>
    <t>Položka zahrnuje:  
dodání a pokládku betonových obrubníků o rozměrech předepsaných zadávací dokumentací betonové lože i boční betonovou opěrku.</t>
  </si>
  <si>
    <t>88</t>
  </si>
  <si>
    <t>919112</t>
  </si>
  <si>
    <t>ŘEZÁNÍ ASFALTOVÉHO KRYTU VOZOVEK TL DO 100MM</t>
  </si>
  <si>
    <t>příčné řezy vozovkou na spoji nové a stávající vozovky, hl. řezu 100 mm</t>
  </si>
  <si>
    <t>5,60+6,50=12,100 [A]</t>
  </si>
  <si>
    <t>položka zahrnuje řezání vozovkové vrstvy v předepsané tloušťce, včetně spotřeby vody</t>
  </si>
  <si>
    <t>89</t>
  </si>
  <si>
    <t>931314</t>
  </si>
  <si>
    <t>TĚSNĚNÍ DILATAČ SPAR ASF ZÁLIVKOU PRŮŘ DO 400MM2</t>
  </si>
  <si>
    <t>příčně vozovkou na spoji nové a stávající vozovky</t>
  </si>
  <si>
    <t>položka zahrnuje dodávku a osazení předepsaného materiálu, očištění ploch spáry před úpravou, očištění okolí spáry po úpravě  
nezahrnuje těsnící profil</t>
  </si>
  <si>
    <t>90</t>
  </si>
  <si>
    <t>931333</t>
  </si>
  <si>
    <t>TĚSNĚNÍ DILATAČNÍCH SPAR POLYURETANOVÝM TMELEM PRŮŘEZU DO 300MM2</t>
  </si>
  <si>
    <t>těsnění pracovních spar říms</t>
  </si>
  <si>
    <t>1,1*4=4,400 [A]</t>
  </si>
  <si>
    <t>91</t>
  </si>
  <si>
    <t>93134</t>
  </si>
  <si>
    <t>TĚSNĚNÍ DILATAČNÍCH SPAR ASFALTOVOU PÁSKOU</t>
  </si>
  <si>
    <t>utěsnění pracovní spáry základ-stěna, včetně vytvoření fabionů, pás š.300mm</t>
  </si>
  <si>
    <t>27,400+28,400=55,800 [A]</t>
  </si>
  <si>
    <t>92</t>
  </si>
  <si>
    <t>93631</t>
  </si>
  <si>
    <t>DROBNÉ DOPLŇK KONSTR BETON MONOLIT</t>
  </si>
  <si>
    <t>letopočet výstavby</t>
  </si>
  <si>
    <t>93</t>
  </si>
  <si>
    <t>94890</t>
  </si>
  <si>
    <t>PODPĚRNÉ SKRUŽE - ZŘÍZENÍ A ODSTRANĚNÍ</t>
  </si>
  <si>
    <t>M3OP</t>
  </si>
  <si>
    <t>ztížené podmínky nad vodou</t>
  </si>
  <si>
    <t>10,9*(1,0+16,9+1,0)=206,010 [A]</t>
  </si>
  <si>
    <t>Položka zahrnuje dovoz, montáž, údržbu, opotřebení (nájemné), demontáž, konzervaci, odvoz.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</si>
</sst>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3.28515625" customWidth="1"/>
    <col min="2" max="2" width="63.7109375" customWidth="1"/>
    <col min="3" max="3" width="20.7109375" customWidth="1"/>
    <col min="4" max="4" width="18.42578125" customWidth="1"/>
    <col min="5" max="5" width="20.7109375" customWidth="1"/>
  </cols>
  <sheetData>
    <row r="1" spans="1:5" ht="12.75" customHeight="1" x14ac:dyDescent="0.2">
      <c r="A1" s="35"/>
      <c r="B1" s="1"/>
      <c r="C1" s="1"/>
      <c r="D1" s="1"/>
      <c r="E1" s="1"/>
    </row>
    <row r="2" spans="1:5" ht="12.75" customHeight="1" x14ac:dyDescent="0.2">
      <c r="A2" s="35"/>
      <c r="B2" s="36" t="s">
        <v>0</v>
      </c>
      <c r="C2" s="1"/>
      <c r="D2" s="1"/>
      <c r="E2" s="1"/>
    </row>
    <row r="3" spans="1:5" ht="20.100000000000001" customHeight="1" x14ac:dyDescent="0.2">
      <c r="A3" s="35"/>
      <c r="B3" s="35"/>
      <c r="C3" s="1"/>
      <c r="D3" s="1"/>
      <c r="E3" s="1"/>
    </row>
    <row r="4" spans="1:5" ht="20.100000000000001" customHeight="1" x14ac:dyDescent="0.3">
      <c r="A4" s="1"/>
      <c r="B4" s="37" t="s">
        <v>1</v>
      </c>
      <c r="C4" s="35"/>
      <c r="D4" s="35"/>
      <c r="E4" s="1"/>
    </row>
    <row r="5" spans="1:5" ht="12.75" customHeight="1" x14ac:dyDescent="0.2">
      <c r="A5" s="1"/>
      <c r="B5" s="35" t="s">
        <v>2</v>
      </c>
      <c r="C5" s="35"/>
      <c r="D5" s="35"/>
      <c r="E5" s="1"/>
    </row>
    <row r="6" spans="1:5" ht="12.75" customHeight="1" x14ac:dyDescent="0.2">
      <c r="A6" s="1"/>
      <c r="B6" s="3" t="s">
        <v>3</v>
      </c>
      <c r="C6" s="6">
        <f>SUM(C10:C13)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SUM(E10:E13)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6" t="s">
        <v>18</v>
      </c>
      <c r="B10" s="16" t="s">
        <v>19</v>
      </c>
      <c r="C10" s="17">
        <f>'000_1'!I3</f>
        <v>0</v>
      </c>
      <c r="D10" s="17">
        <f>'000_1'!O2</f>
        <v>0</v>
      </c>
      <c r="E10" s="17">
        <f>C10+D10</f>
        <v>0</v>
      </c>
    </row>
    <row r="11" spans="1:5" ht="12.75" customHeight="1" x14ac:dyDescent="0.2">
      <c r="A11" s="16" t="s">
        <v>133</v>
      </c>
      <c r="B11" s="16" t="s">
        <v>134</v>
      </c>
      <c r="C11" s="17">
        <f>'001_1'!I3</f>
        <v>0</v>
      </c>
      <c r="D11" s="17">
        <f>'001_1'!O2</f>
        <v>0</v>
      </c>
      <c r="E11" s="17">
        <f>C11+D11</f>
        <v>0</v>
      </c>
    </row>
    <row r="12" spans="1:5" ht="12.75" customHeight="1" x14ac:dyDescent="0.2">
      <c r="A12" s="16" t="s">
        <v>174</v>
      </c>
      <c r="B12" s="16" t="s">
        <v>175</v>
      </c>
      <c r="C12" s="17">
        <f>'151_1'!I3</f>
        <v>0</v>
      </c>
      <c r="D12" s="17">
        <f>'151_1'!O2</f>
        <v>0</v>
      </c>
      <c r="E12" s="17">
        <f>C12+D12</f>
        <v>0</v>
      </c>
    </row>
    <row r="13" spans="1:5" ht="12.75" customHeight="1" x14ac:dyDescent="0.2">
      <c r="A13" s="16" t="s">
        <v>191</v>
      </c>
      <c r="B13" s="16" t="s">
        <v>192</v>
      </c>
      <c r="C13" s="17">
        <f>'201_1'!I3</f>
        <v>0</v>
      </c>
      <c r="D13" s="17">
        <f>'201_1'!O2</f>
        <v>0</v>
      </c>
      <c r="E13" s="17">
        <f>C13+D13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9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78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0+O9+O14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39" t="s">
        <v>14</v>
      </c>
      <c r="D3" s="35"/>
      <c r="E3" s="12" t="s">
        <v>15</v>
      </c>
      <c r="F3" s="1"/>
      <c r="G3" s="8"/>
      <c r="H3" s="7" t="s">
        <v>27</v>
      </c>
      <c r="I3" s="34">
        <f>0+I9+I14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39" t="s">
        <v>18</v>
      </c>
      <c r="D4" s="35"/>
      <c r="E4" s="12" t="s">
        <v>19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0" t="s">
        <v>27</v>
      </c>
      <c r="D5" s="41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8" t="s">
        <v>29</v>
      </c>
      <c r="B6" s="38" t="s">
        <v>31</v>
      </c>
      <c r="C6" s="38" t="s">
        <v>32</v>
      </c>
      <c r="D6" s="38" t="s">
        <v>33</v>
      </c>
      <c r="E6" s="38" t="s">
        <v>34</v>
      </c>
      <c r="F6" s="38" t="s">
        <v>36</v>
      </c>
      <c r="G6" s="38" t="s">
        <v>38</v>
      </c>
      <c r="H6" s="38" t="s">
        <v>40</v>
      </c>
      <c r="I6" s="38"/>
      <c r="J6" s="38" t="s">
        <v>45</v>
      </c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3" t="s">
        <v>41</v>
      </c>
      <c r="I7" s="13" t="s">
        <v>43</v>
      </c>
      <c r="J7" s="38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48</v>
      </c>
      <c r="D9" s="19"/>
      <c r="E9" s="21" t="s">
        <v>49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8" t="s">
        <v>50</v>
      </c>
      <c r="B10" s="23" t="s">
        <v>27</v>
      </c>
      <c r="C10" s="23" t="s">
        <v>51</v>
      </c>
      <c r="D10" s="18" t="s">
        <v>52</v>
      </c>
      <c r="E10" s="24" t="s">
        <v>53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89.25" x14ac:dyDescent="0.2">
      <c r="A11" s="28" t="s">
        <v>56</v>
      </c>
      <c r="E11" s="29" t="s">
        <v>57</v>
      </c>
    </row>
    <row r="12" spans="1:18" x14ac:dyDescent="0.2">
      <c r="A12" s="30" t="s">
        <v>58</v>
      </c>
      <c r="E12" s="31" t="s">
        <v>52</v>
      </c>
    </row>
    <row r="13" spans="1:18" ht="63.75" x14ac:dyDescent="0.2">
      <c r="A13" t="s">
        <v>59</v>
      </c>
      <c r="E13" s="29" t="s">
        <v>60</v>
      </c>
    </row>
    <row r="14" spans="1:18" ht="12.75" customHeight="1" x14ac:dyDescent="0.2">
      <c r="A14" s="5" t="s">
        <v>47</v>
      </c>
      <c r="B14" s="5"/>
      <c r="C14" s="32" t="s">
        <v>61</v>
      </c>
      <c r="D14" s="5"/>
      <c r="E14" s="21" t="s">
        <v>62</v>
      </c>
      <c r="F14" s="5"/>
      <c r="G14" s="5"/>
      <c r="H14" s="5"/>
      <c r="I14" s="33">
        <f>0+Q14</f>
        <v>0</v>
      </c>
      <c r="J14" s="5"/>
      <c r="O14">
        <f>0+R14</f>
        <v>0</v>
      </c>
      <c r="Q14">
        <f>0+I15+I19+I23+I27+I31+I35+I39+I43+I47+I51+I55+I59+I63+I67+I71+I75</f>
        <v>0</v>
      </c>
      <c r="R14">
        <f>0+O15+O19+O23+O27+O31+O35+O39+O43+O47+O51+O55+O59+O63+O67+O71+O75</f>
        <v>0</v>
      </c>
    </row>
    <row r="15" spans="1:18" x14ac:dyDescent="0.2">
      <c r="A15" s="18" t="s">
        <v>50</v>
      </c>
      <c r="B15" s="23" t="s">
        <v>26</v>
      </c>
      <c r="C15" s="23" t="s">
        <v>63</v>
      </c>
      <c r="D15" s="18" t="s">
        <v>52</v>
      </c>
      <c r="E15" s="24" t="s">
        <v>64</v>
      </c>
      <c r="F15" s="25" t="s">
        <v>65</v>
      </c>
      <c r="G15" s="26">
        <v>1</v>
      </c>
      <c r="H15" s="27"/>
      <c r="I15" s="27">
        <f>ROUND(ROUND(H15,2)*ROUND(G15,3),2)</f>
        <v>0</v>
      </c>
      <c r="J15" s="25" t="s">
        <v>55</v>
      </c>
      <c r="O15">
        <f>(I15*21)/100</f>
        <v>0</v>
      </c>
      <c r="P15" t="s">
        <v>26</v>
      </c>
    </row>
    <row r="16" spans="1:18" x14ac:dyDescent="0.2">
      <c r="A16" s="28" t="s">
        <v>56</v>
      </c>
      <c r="E16" s="29" t="s">
        <v>66</v>
      </c>
    </row>
    <row r="17" spans="1:16" x14ac:dyDescent="0.2">
      <c r="A17" s="30" t="s">
        <v>58</v>
      </c>
      <c r="E17" s="31" t="s">
        <v>52</v>
      </c>
    </row>
    <row r="18" spans="1:16" x14ac:dyDescent="0.2">
      <c r="A18" t="s">
        <v>59</v>
      </c>
      <c r="E18" s="29" t="s">
        <v>67</v>
      </c>
    </row>
    <row r="19" spans="1:16" x14ac:dyDescent="0.2">
      <c r="A19" s="18" t="s">
        <v>50</v>
      </c>
      <c r="B19" s="23" t="s">
        <v>25</v>
      </c>
      <c r="C19" s="23" t="s">
        <v>68</v>
      </c>
      <c r="D19" s="18" t="s">
        <v>52</v>
      </c>
      <c r="E19" s="24" t="s">
        <v>69</v>
      </c>
      <c r="F19" s="25" t="s">
        <v>65</v>
      </c>
      <c r="G19" s="26">
        <v>1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26</v>
      </c>
    </row>
    <row r="20" spans="1:16" x14ac:dyDescent="0.2">
      <c r="A20" s="28" t="s">
        <v>56</v>
      </c>
      <c r="E20" s="29" t="s">
        <v>66</v>
      </c>
    </row>
    <row r="21" spans="1:16" x14ac:dyDescent="0.2">
      <c r="A21" s="30" t="s">
        <v>58</v>
      </c>
      <c r="E21" s="31" t="s">
        <v>52</v>
      </c>
    </row>
    <row r="22" spans="1:16" x14ac:dyDescent="0.2">
      <c r="A22" t="s">
        <v>59</v>
      </c>
      <c r="E22" s="29" t="s">
        <v>67</v>
      </c>
    </row>
    <row r="23" spans="1:16" x14ac:dyDescent="0.2">
      <c r="A23" s="18" t="s">
        <v>50</v>
      </c>
      <c r="B23" s="23" t="s">
        <v>35</v>
      </c>
      <c r="C23" s="23" t="s">
        <v>70</v>
      </c>
      <c r="D23" s="18" t="s">
        <v>52</v>
      </c>
      <c r="E23" s="24" t="s">
        <v>71</v>
      </c>
      <c r="F23" s="25" t="s">
        <v>54</v>
      </c>
      <c r="G23" s="26">
        <v>1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6" ht="25.5" x14ac:dyDescent="0.2">
      <c r="A24" s="28" t="s">
        <v>56</v>
      </c>
      <c r="E24" s="29" t="s">
        <v>72</v>
      </c>
    </row>
    <row r="25" spans="1:16" x14ac:dyDescent="0.2">
      <c r="A25" s="30" t="s">
        <v>58</v>
      </c>
      <c r="E25" s="31" t="s">
        <v>52</v>
      </c>
    </row>
    <row r="26" spans="1:16" x14ac:dyDescent="0.2">
      <c r="A26" t="s">
        <v>59</v>
      </c>
      <c r="E26" s="29" t="s">
        <v>73</v>
      </c>
    </row>
    <row r="27" spans="1:16" x14ac:dyDescent="0.2">
      <c r="A27" s="18" t="s">
        <v>50</v>
      </c>
      <c r="B27" s="23" t="s">
        <v>37</v>
      </c>
      <c r="C27" s="23" t="s">
        <v>74</v>
      </c>
      <c r="D27" s="18" t="s">
        <v>52</v>
      </c>
      <c r="E27" s="24" t="s">
        <v>75</v>
      </c>
      <c r="F27" s="25" t="s">
        <v>54</v>
      </c>
      <c r="G27" s="26">
        <v>1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6" x14ac:dyDescent="0.2">
      <c r="A28" s="28" t="s">
        <v>56</v>
      </c>
      <c r="E28" s="29" t="s">
        <v>76</v>
      </c>
    </row>
    <row r="29" spans="1:16" x14ac:dyDescent="0.2">
      <c r="A29" s="30" t="s">
        <v>58</v>
      </c>
      <c r="E29" s="31" t="s">
        <v>52</v>
      </c>
    </row>
    <row r="30" spans="1:16" x14ac:dyDescent="0.2">
      <c r="A30" t="s">
        <v>59</v>
      </c>
      <c r="E30" s="29" t="s">
        <v>77</v>
      </c>
    </row>
    <row r="31" spans="1:16" x14ac:dyDescent="0.2">
      <c r="A31" s="18" t="s">
        <v>50</v>
      </c>
      <c r="B31" s="23" t="s">
        <v>39</v>
      </c>
      <c r="C31" s="23" t="s">
        <v>78</v>
      </c>
      <c r="D31" s="18" t="s">
        <v>52</v>
      </c>
      <c r="E31" s="24" t="s">
        <v>79</v>
      </c>
      <c r="F31" s="25" t="s">
        <v>80</v>
      </c>
      <c r="G31" s="26">
        <v>0.13100000000000001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6" ht="38.25" x14ac:dyDescent="0.2">
      <c r="A32" s="28" t="s">
        <v>56</v>
      </c>
      <c r="E32" s="29" t="s">
        <v>81</v>
      </c>
    </row>
    <row r="33" spans="1:16" x14ac:dyDescent="0.2">
      <c r="A33" s="30" t="s">
        <v>58</v>
      </c>
      <c r="E33" s="31" t="s">
        <v>82</v>
      </c>
    </row>
    <row r="34" spans="1:16" x14ac:dyDescent="0.2">
      <c r="A34" t="s">
        <v>59</v>
      </c>
      <c r="E34" s="29" t="s">
        <v>77</v>
      </c>
    </row>
    <row r="35" spans="1:16" x14ac:dyDescent="0.2">
      <c r="A35" s="18" t="s">
        <v>50</v>
      </c>
      <c r="B35" s="23" t="s">
        <v>83</v>
      </c>
      <c r="C35" s="23" t="s">
        <v>84</v>
      </c>
      <c r="D35" s="18" t="s">
        <v>52</v>
      </c>
      <c r="E35" s="24" t="s">
        <v>85</v>
      </c>
      <c r="F35" s="25" t="s">
        <v>54</v>
      </c>
      <c r="G35" s="26">
        <v>1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x14ac:dyDescent="0.2">
      <c r="A36" s="28" t="s">
        <v>56</v>
      </c>
      <c r="E36" s="29" t="s">
        <v>86</v>
      </c>
    </row>
    <row r="37" spans="1:16" x14ac:dyDescent="0.2">
      <c r="A37" s="30" t="s">
        <v>58</v>
      </c>
      <c r="E37" s="31" t="s">
        <v>52</v>
      </c>
    </row>
    <row r="38" spans="1:16" ht="51" x14ac:dyDescent="0.2">
      <c r="A38" t="s">
        <v>59</v>
      </c>
      <c r="E38" s="29" t="s">
        <v>87</v>
      </c>
    </row>
    <row r="39" spans="1:16" x14ac:dyDescent="0.2">
      <c r="A39" s="18" t="s">
        <v>50</v>
      </c>
      <c r="B39" s="23" t="s">
        <v>88</v>
      </c>
      <c r="C39" s="23" t="s">
        <v>89</v>
      </c>
      <c r="D39" s="18" t="s">
        <v>52</v>
      </c>
      <c r="E39" s="24" t="s">
        <v>90</v>
      </c>
      <c r="F39" s="25" t="s">
        <v>91</v>
      </c>
      <c r="G39" s="26">
        <v>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x14ac:dyDescent="0.2">
      <c r="A40" s="28" t="s">
        <v>56</v>
      </c>
      <c r="E40" s="29" t="s">
        <v>92</v>
      </c>
    </row>
    <row r="41" spans="1:16" x14ac:dyDescent="0.2">
      <c r="A41" s="30" t="s">
        <v>58</v>
      </c>
      <c r="E41" s="31" t="s">
        <v>52</v>
      </c>
    </row>
    <row r="42" spans="1:16" x14ac:dyDescent="0.2">
      <c r="A42" t="s">
        <v>59</v>
      </c>
      <c r="E42" s="29" t="s">
        <v>77</v>
      </c>
    </row>
    <row r="43" spans="1:16" x14ac:dyDescent="0.2">
      <c r="A43" s="18" t="s">
        <v>50</v>
      </c>
      <c r="B43" s="23" t="s">
        <v>42</v>
      </c>
      <c r="C43" s="23" t="s">
        <v>93</v>
      </c>
      <c r="D43" s="18" t="s">
        <v>52</v>
      </c>
      <c r="E43" s="24" t="s">
        <v>94</v>
      </c>
      <c r="F43" s="25" t="s">
        <v>54</v>
      </c>
      <c r="G43" s="26">
        <v>1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x14ac:dyDescent="0.2">
      <c r="A44" s="28" t="s">
        <v>56</v>
      </c>
      <c r="E44" s="29" t="s">
        <v>95</v>
      </c>
    </row>
    <row r="45" spans="1:16" x14ac:dyDescent="0.2">
      <c r="A45" s="30" t="s">
        <v>58</v>
      </c>
      <c r="E45" s="31" t="s">
        <v>52</v>
      </c>
    </row>
    <row r="46" spans="1:16" x14ac:dyDescent="0.2">
      <c r="A46" t="s">
        <v>59</v>
      </c>
      <c r="E46" s="29" t="s">
        <v>77</v>
      </c>
    </row>
    <row r="47" spans="1:16" x14ac:dyDescent="0.2">
      <c r="A47" s="18" t="s">
        <v>50</v>
      </c>
      <c r="B47" s="23" t="s">
        <v>44</v>
      </c>
      <c r="C47" s="23" t="s">
        <v>96</v>
      </c>
      <c r="D47" s="18" t="s">
        <v>52</v>
      </c>
      <c r="E47" s="24" t="s">
        <v>97</v>
      </c>
      <c r="F47" s="25" t="s">
        <v>54</v>
      </c>
      <c r="G47" s="26">
        <v>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ht="38.25" x14ac:dyDescent="0.2">
      <c r="A48" s="28" t="s">
        <v>56</v>
      </c>
      <c r="E48" s="29" t="s">
        <v>98</v>
      </c>
    </row>
    <row r="49" spans="1:16" x14ac:dyDescent="0.2">
      <c r="A49" s="30" t="s">
        <v>58</v>
      </c>
      <c r="E49" s="31" t="s">
        <v>52</v>
      </c>
    </row>
    <row r="50" spans="1:16" x14ac:dyDescent="0.2">
      <c r="A50" t="s">
        <v>59</v>
      </c>
      <c r="E50" s="29" t="s">
        <v>77</v>
      </c>
    </row>
    <row r="51" spans="1:16" x14ac:dyDescent="0.2">
      <c r="A51" s="18" t="s">
        <v>50</v>
      </c>
      <c r="B51" s="23" t="s">
        <v>46</v>
      </c>
      <c r="C51" s="23" t="s">
        <v>99</v>
      </c>
      <c r="D51" s="18" t="s">
        <v>52</v>
      </c>
      <c r="E51" s="24" t="s">
        <v>100</v>
      </c>
      <c r="F51" s="25" t="s">
        <v>101</v>
      </c>
      <c r="G51" s="26">
        <v>3.02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x14ac:dyDescent="0.2">
      <c r="A52" s="28" t="s">
        <v>56</v>
      </c>
      <c r="E52" s="29" t="s">
        <v>102</v>
      </c>
    </row>
    <row r="53" spans="1:16" x14ac:dyDescent="0.2">
      <c r="A53" s="30" t="s">
        <v>58</v>
      </c>
      <c r="E53" s="31" t="s">
        <v>103</v>
      </c>
    </row>
    <row r="54" spans="1:16" ht="76.5" x14ac:dyDescent="0.2">
      <c r="A54" t="s">
        <v>59</v>
      </c>
      <c r="E54" s="29" t="s">
        <v>104</v>
      </c>
    </row>
    <row r="55" spans="1:16" x14ac:dyDescent="0.2">
      <c r="A55" s="18" t="s">
        <v>50</v>
      </c>
      <c r="B55" s="23" t="s">
        <v>105</v>
      </c>
      <c r="C55" s="23" t="s">
        <v>106</v>
      </c>
      <c r="D55" s="18" t="s">
        <v>52</v>
      </c>
      <c r="E55" s="24" t="s">
        <v>107</v>
      </c>
      <c r="F55" s="25" t="s">
        <v>54</v>
      </c>
      <c r="G55" s="26">
        <v>1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x14ac:dyDescent="0.2">
      <c r="A56" s="28" t="s">
        <v>56</v>
      </c>
      <c r="E56" s="29" t="s">
        <v>108</v>
      </c>
    </row>
    <row r="57" spans="1:16" x14ac:dyDescent="0.2">
      <c r="A57" s="30" t="s">
        <v>58</v>
      </c>
      <c r="E57" s="31" t="s">
        <v>52</v>
      </c>
    </row>
    <row r="58" spans="1:16" ht="63.75" x14ac:dyDescent="0.2">
      <c r="A58" t="s">
        <v>59</v>
      </c>
      <c r="E58" s="29" t="s">
        <v>109</v>
      </c>
    </row>
    <row r="59" spans="1:16" x14ac:dyDescent="0.2">
      <c r="A59" s="18" t="s">
        <v>50</v>
      </c>
      <c r="B59" s="23" t="s">
        <v>110</v>
      </c>
      <c r="C59" s="23" t="s">
        <v>111</v>
      </c>
      <c r="D59" s="18" t="s">
        <v>52</v>
      </c>
      <c r="E59" s="24" t="s">
        <v>112</v>
      </c>
      <c r="F59" s="25" t="s">
        <v>91</v>
      </c>
      <c r="G59" s="26">
        <v>1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x14ac:dyDescent="0.2">
      <c r="A60" s="28" t="s">
        <v>56</v>
      </c>
      <c r="E60" s="29" t="s">
        <v>113</v>
      </c>
    </row>
    <row r="61" spans="1:16" x14ac:dyDescent="0.2">
      <c r="A61" s="30" t="s">
        <v>58</v>
      </c>
      <c r="E61" s="31" t="s">
        <v>52</v>
      </c>
    </row>
    <row r="62" spans="1:16" x14ac:dyDescent="0.2">
      <c r="A62" t="s">
        <v>59</v>
      </c>
      <c r="E62" s="29" t="s">
        <v>77</v>
      </c>
    </row>
    <row r="63" spans="1:16" x14ac:dyDescent="0.2">
      <c r="A63" s="18" t="s">
        <v>50</v>
      </c>
      <c r="B63" s="23" t="s">
        <v>114</v>
      </c>
      <c r="C63" s="23" t="s">
        <v>115</v>
      </c>
      <c r="D63" s="18" t="s">
        <v>52</v>
      </c>
      <c r="E63" s="24" t="s">
        <v>116</v>
      </c>
      <c r="F63" s="25" t="s">
        <v>91</v>
      </c>
      <c r="G63" s="26">
        <v>1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x14ac:dyDescent="0.2">
      <c r="A64" s="28" t="s">
        <v>56</v>
      </c>
      <c r="E64" s="29" t="s">
        <v>117</v>
      </c>
    </row>
    <row r="65" spans="1:16" x14ac:dyDescent="0.2">
      <c r="A65" s="30" t="s">
        <v>58</v>
      </c>
      <c r="E65" s="31" t="s">
        <v>52</v>
      </c>
    </row>
    <row r="66" spans="1:16" ht="51" x14ac:dyDescent="0.2">
      <c r="A66" t="s">
        <v>59</v>
      </c>
      <c r="E66" s="29" t="s">
        <v>118</v>
      </c>
    </row>
    <row r="67" spans="1:16" x14ac:dyDescent="0.2">
      <c r="A67" s="18" t="s">
        <v>50</v>
      </c>
      <c r="B67" s="23" t="s">
        <v>119</v>
      </c>
      <c r="C67" s="23" t="s">
        <v>120</v>
      </c>
      <c r="D67" s="18" t="s">
        <v>52</v>
      </c>
      <c r="E67" s="24" t="s">
        <v>121</v>
      </c>
      <c r="F67" s="25" t="s">
        <v>54</v>
      </c>
      <c r="G67" s="26">
        <v>1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x14ac:dyDescent="0.2">
      <c r="A68" s="28" t="s">
        <v>56</v>
      </c>
      <c r="E68" s="29" t="s">
        <v>122</v>
      </c>
    </row>
    <row r="69" spans="1:16" x14ac:dyDescent="0.2">
      <c r="A69" s="30" t="s">
        <v>58</v>
      </c>
      <c r="E69" s="31" t="s">
        <v>52</v>
      </c>
    </row>
    <row r="70" spans="1:16" x14ac:dyDescent="0.2">
      <c r="A70" t="s">
        <v>59</v>
      </c>
      <c r="E70" s="29" t="s">
        <v>123</v>
      </c>
    </row>
    <row r="71" spans="1:16" x14ac:dyDescent="0.2">
      <c r="A71" s="18" t="s">
        <v>50</v>
      </c>
      <c r="B71" s="23" t="s">
        <v>124</v>
      </c>
      <c r="C71" s="23" t="s">
        <v>125</v>
      </c>
      <c r="D71" s="18" t="s">
        <v>52</v>
      </c>
      <c r="E71" s="24" t="s">
        <v>126</v>
      </c>
      <c r="F71" s="25" t="s">
        <v>54</v>
      </c>
      <c r="G71" s="26">
        <v>1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ht="25.5" x14ac:dyDescent="0.2">
      <c r="A72" s="28" t="s">
        <v>56</v>
      </c>
      <c r="E72" s="29" t="s">
        <v>127</v>
      </c>
    </row>
    <row r="73" spans="1:16" x14ac:dyDescent="0.2">
      <c r="A73" s="30" t="s">
        <v>58</v>
      </c>
      <c r="E73" s="31" t="s">
        <v>52</v>
      </c>
    </row>
    <row r="74" spans="1:16" x14ac:dyDescent="0.2">
      <c r="A74" t="s">
        <v>59</v>
      </c>
      <c r="E74" s="29" t="s">
        <v>77</v>
      </c>
    </row>
    <row r="75" spans="1:16" x14ac:dyDescent="0.2">
      <c r="A75" s="18" t="s">
        <v>50</v>
      </c>
      <c r="B75" s="23" t="s">
        <v>128</v>
      </c>
      <c r="C75" s="23" t="s">
        <v>129</v>
      </c>
      <c r="D75" s="18" t="s">
        <v>52</v>
      </c>
      <c r="E75" s="24" t="s">
        <v>130</v>
      </c>
      <c r="F75" s="25" t="s">
        <v>54</v>
      </c>
      <c r="G75" s="26">
        <v>1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ht="38.25" x14ac:dyDescent="0.2">
      <c r="A76" s="28" t="s">
        <v>56</v>
      </c>
      <c r="E76" s="29" t="s">
        <v>131</v>
      </c>
    </row>
    <row r="77" spans="1:16" x14ac:dyDescent="0.2">
      <c r="A77" s="30" t="s">
        <v>58</v>
      </c>
      <c r="E77" s="31" t="s">
        <v>52</v>
      </c>
    </row>
    <row r="78" spans="1:16" ht="89.25" x14ac:dyDescent="0.2">
      <c r="A78" t="s">
        <v>59</v>
      </c>
      <c r="E78" s="29" t="s">
        <v>132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8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0+O9+O18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39" t="s">
        <v>14</v>
      </c>
      <c r="D3" s="35"/>
      <c r="E3" s="12" t="s">
        <v>15</v>
      </c>
      <c r="F3" s="1"/>
      <c r="G3" s="8"/>
      <c r="H3" s="7" t="s">
        <v>27</v>
      </c>
      <c r="I3" s="34">
        <f>0+I9+I18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39" t="s">
        <v>133</v>
      </c>
      <c r="D4" s="35"/>
      <c r="E4" s="12" t="s">
        <v>134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0" t="s">
        <v>27</v>
      </c>
      <c r="D5" s="41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8" t="s">
        <v>29</v>
      </c>
      <c r="B6" s="38" t="s">
        <v>31</v>
      </c>
      <c r="C6" s="38" t="s">
        <v>32</v>
      </c>
      <c r="D6" s="38" t="s">
        <v>33</v>
      </c>
      <c r="E6" s="38" t="s">
        <v>34</v>
      </c>
      <c r="F6" s="38" t="s">
        <v>36</v>
      </c>
      <c r="G6" s="38" t="s">
        <v>38</v>
      </c>
      <c r="H6" s="38" t="s">
        <v>40</v>
      </c>
      <c r="I6" s="38"/>
      <c r="J6" s="38" t="s">
        <v>45</v>
      </c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3" t="s">
        <v>41</v>
      </c>
      <c r="I7" s="13" t="s">
        <v>43</v>
      </c>
      <c r="J7" s="38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135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18" t="s">
        <v>50</v>
      </c>
      <c r="B10" s="23" t="s">
        <v>27</v>
      </c>
      <c r="C10" s="23" t="s">
        <v>136</v>
      </c>
      <c r="D10" s="18" t="s">
        <v>137</v>
      </c>
      <c r="E10" s="24" t="s">
        <v>138</v>
      </c>
      <c r="F10" s="25" t="s">
        <v>139</v>
      </c>
      <c r="G10" s="26">
        <v>73.528999999999996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140</v>
      </c>
    </row>
    <row r="12" spans="1:18" ht="38.25" x14ac:dyDescent="0.2">
      <c r="A12" s="30" t="s">
        <v>58</v>
      </c>
      <c r="E12" s="31" t="s">
        <v>141</v>
      </c>
    </row>
    <row r="13" spans="1:18" ht="25.5" x14ac:dyDescent="0.2">
      <c r="A13" t="s">
        <v>59</v>
      </c>
      <c r="E13" s="29" t="s">
        <v>142</v>
      </c>
    </row>
    <row r="14" spans="1:18" x14ac:dyDescent="0.2">
      <c r="A14" s="18" t="s">
        <v>50</v>
      </c>
      <c r="B14" s="23" t="s">
        <v>26</v>
      </c>
      <c r="C14" s="23" t="s">
        <v>136</v>
      </c>
      <c r="D14" s="18" t="s">
        <v>143</v>
      </c>
      <c r="E14" s="24" t="s">
        <v>138</v>
      </c>
      <c r="F14" s="25" t="s">
        <v>139</v>
      </c>
      <c r="G14" s="26">
        <v>1.381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144</v>
      </c>
    </row>
    <row r="16" spans="1:18" x14ac:dyDescent="0.2">
      <c r="A16" s="30" t="s">
        <v>58</v>
      </c>
      <c r="E16" s="31" t="s">
        <v>145</v>
      </c>
    </row>
    <row r="17" spans="1:18" ht="25.5" x14ac:dyDescent="0.2">
      <c r="A17" t="s">
        <v>59</v>
      </c>
      <c r="E17" s="29" t="s">
        <v>142</v>
      </c>
    </row>
    <row r="18" spans="1:18" ht="12.75" customHeight="1" x14ac:dyDescent="0.2">
      <c r="A18" s="5" t="s">
        <v>47</v>
      </c>
      <c r="B18" s="5"/>
      <c r="C18" s="32" t="s">
        <v>42</v>
      </c>
      <c r="D18" s="5"/>
      <c r="E18" s="21" t="s">
        <v>146</v>
      </c>
      <c r="F18" s="5"/>
      <c r="G18" s="5"/>
      <c r="H18" s="5"/>
      <c r="I18" s="33">
        <f>0+Q18</f>
        <v>0</v>
      </c>
      <c r="J18" s="5"/>
      <c r="O18">
        <f>0+R18</f>
        <v>0</v>
      </c>
      <c r="Q18">
        <f>0+I19+I23+I27+I31+I35</f>
        <v>0</v>
      </c>
      <c r="R18">
        <f>0+O19+O23+O27+O31+O35</f>
        <v>0</v>
      </c>
    </row>
    <row r="19" spans="1:18" x14ac:dyDescent="0.2">
      <c r="A19" s="18" t="s">
        <v>50</v>
      </c>
      <c r="B19" s="23" t="s">
        <v>25</v>
      </c>
      <c r="C19" s="23" t="s">
        <v>147</v>
      </c>
      <c r="D19" s="18" t="s">
        <v>52</v>
      </c>
      <c r="E19" s="24" t="s">
        <v>148</v>
      </c>
      <c r="F19" s="25" t="s">
        <v>149</v>
      </c>
      <c r="G19" s="26">
        <v>56.436999999999998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26</v>
      </c>
    </row>
    <row r="20" spans="1:18" ht="25.5" x14ac:dyDescent="0.2">
      <c r="A20" s="28" t="s">
        <v>56</v>
      </c>
      <c r="E20" s="29" t="s">
        <v>150</v>
      </c>
    </row>
    <row r="21" spans="1:18" x14ac:dyDescent="0.2">
      <c r="A21" s="30" t="s">
        <v>58</v>
      </c>
      <c r="E21" s="31" t="s">
        <v>151</v>
      </c>
    </row>
    <row r="22" spans="1:18" ht="114.75" x14ac:dyDescent="0.2">
      <c r="A22" t="s">
        <v>59</v>
      </c>
      <c r="E22" s="29" t="s">
        <v>152</v>
      </c>
    </row>
    <row r="23" spans="1:18" x14ac:dyDescent="0.2">
      <c r="A23" s="18" t="s">
        <v>50</v>
      </c>
      <c r="B23" s="23" t="s">
        <v>35</v>
      </c>
      <c r="C23" s="23" t="s">
        <v>153</v>
      </c>
      <c r="D23" s="18" t="s">
        <v>52</v>
      </c>
      <c r="E23" s="24" t="s">
        <v>154</v>
      </c>
      <c r="F23" s="25" t="s">
        <v>149</v>
      </c>
      <c r="G23" s="26">
        <v>95.573999999999998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ht="25.5" x14ac:dyDescent="0.2">
      <c r="A24" s="28" t="s">
        <v>56</v>
      </c>
      <c r="E24" s="29" t="s">
        <v>155</v>
      </c>
    </row>
    <row r="25" spans="1:18" x14ac:dyDescent="0.2">
      <c r="A25" s="30" t="s">
        <v>58</v>
      </c>
      <c r="E25" s="31" t="s">
        <v>156</v>
      </c>
    </row>
    <row r="26" spans="1:18" ht="114.75" x14ac:dyDescent="0.2">
      <c r="A26" t="s">
        <v>59</v>
      </c>
      <c r="E26" s="29" t="s">
        <v>152</v>
      </c>
    </row>
    <row r="27" spans="1:18" x14ac:dyDescent="0.2">
      <c r="A27" s="18" t="s">
        <v>50</v>
      </c>
      <c r="B27" s="23" t="s">
        <v>37</v>
      </c>
      <c r="C27" s="23" t="s">
        <v>157</v>
      </c>
      <c r="D27" s="18" t="s">
        <v>52</v>
      </c>
      <c r="E27" s="24" t="s">
        <v>158</v>
      </c>
      <c r="F27" s="25" t="s">
        <v>149</v>
      </c>
      <c r="G27" s="26">
        <v>30.637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x14ac:dyDescent="0.2">
      <c r="A28" s="28" t="s">
        <v>56</v>
      </c>
      <c r="E28" s="29" t="s">
        <v>159</v>
      </c>
    </row>
    <row r="29" spans="1:18" x14ac:dyDescent="0.2">
      <c r="A29" s="30" t="s">
        <v>58</v>
      </c>
      <c r="E29" s="31" t="s">
        <v>160</v>
      </c>
    </row>
    <row r="30" spans="1:18" ht="127.5" x14ac:dyDescent="0.2">
      <c r="A30" t="s">
        <v>59</v>
      </c>
      <c r="E30" s="29" t="s">
        <v>161</v>
      </c>
    </row>
    <row r="31" spans="1:18" x14ac:dyDescent="0.2">
      <c r="A31" s="18" t="s">
        <v>50</v>
      </c>
      <c r="B31" s="23" t="s">
        <v>39</v>
      </c>
      <c r="C31" s="23" t="s">
        <v>162</v>
      </c>
      <c r="D31" s="18" t="s">
        <v>52</v>
      </c>
      <c r="E31" s="24" t="s">
        <v>163</v>
      </c>
      <c r="F31" s="25" t="s">
        <v>164</v>
      </c>
      <c r="G31" s="26">
        <v>2205.864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x14ac:dyDescent="0.2">
      <c r="A32" s="28" t="s">
        <v>56</v>
      </c>
      <c r="E32" s="29" t="s">
        <v>165</v>
      </c>
    </row>
    <row r="33" spans="1:16" x14ac:dyDescent="0.2">
      <c r="A33" s="30" t="s">
        <v>58</v>
      </c>
      <c r="E33" s="31" t="s">
        <v>166</v>
      </c>
    </row>
    <row r="34" spans="1:16" ht="25.5" x14ac:dyDescent="0.2">
      <c r="A34" t="s">
        <v>59</v>
      </c>
      <c r="E34" s="29" t="s">
        <v>167</v>
      </c>
    </row>
    <row r="35" spans="1:16" x14ac:dyDescent="0.2">
      <c r="A35" s="18" t="s">
        <v>50</v>
      </c>
      <c r="B35" s="23" t="s">
        <v>83</v>
      </c>
      <c r="C35" s="23" t="s">
        <v>168</v>
      </c>
      <c r="D35" s="18" t="s">
        <v>52</v>
      </c>
      <c r="E35" s="24" t="s">
        <v>169</v>
      </c>
      <c r="F35" s="25" t="s">
        <v>170</v>
      </c>
      <c r="G35" s="26">
        <v>61.052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ht="25.5" x14ac:dyDescent="0.2">
      <c r="A36" s="28" t="s">
        <v>56</v>
      </c>
      <c r="E36" s="29" t="s">
        <v>171</v>
      </c>
    </row>
    <row r="37" spans="1:16" x14ac:dyDescent="0.2">
      <c r="A37" s="30" t="s">
        <v>58</v>
      </c>
      <c r="E37" s="31" t="s">
        <v>172</v>
      </c>
    </row>
    <row r="38" spans="1:16" ht="102" x14ac:dyDescent="0.2">
      <c r="A38" t="s">
        <v>59</v>
      </c>
      <c r="E38" s="29" t="s">
        <v>173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6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0+O9+O18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39" t="s">
        <v>14</v>
      </c>
      <c r="D3" s="35"/>
      <c r="E3" s="12" t="s">
        <v>15</v>
      </c>
      <c r="F3" s="1"/>
      <c r="G3" s="8"/>
      <c r="H3" s="7" t="s">
        <v>27</v>
      </c>
      <c r="I3" s="34">
        <f>0+I9+I18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39" t="s">
        <v>174</v>
      </c>
      <c r="D4" s="35"/>
      <c r="E4" s="12" t="s">
        <v>175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0" t="s">
        <v>27</v>
      </c>
      <c r="D5" s="41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8" t="s">
        <v>29</v>
      </c>
      <c r="B6" s="38" t="s">
        <v>31</v>
      </c>
      <c r="C6" s="38" t="s">
        <v>32</v>
      </c>
      <c r="D6" s="38" t="s">
        <v>33</v>
      </c>
      <c r="E6" s="38" t="s">
        <v>34</v>
      </c>
      <c r="F6" s="38" t="s">
        <v>36</v>
      </c>
      <c r="G6" s="38" t="s">
        <v>38</v>
      </c>
      <c r="H6" s="38" t="s">
        <v>40</v>
      </c>
      <c r="I6" s="38"/>
      <c r="J6" s="38" t="s">
        <v>45</v>
      </c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3" t="s">
        <v>41</v>
      </c>
      <c r="I7" s="13" t="s">
        <v>43</v>
      </c>
      <c r="J7" s="38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135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18" t="s">
        <v>50</v>
      </c>
      <c r="B10" s="23" t="s">
        <v>27</v>
      </c>
      <c r="C10" s="23" t="s">
        <v>176</v>
      </c>
      <c r="D10" s="18" t="s">
        <v>52</v>
      </c>
      <c r="E10" s="24" t="s">
        <v>177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38.25" x14ac:dyDescent="0.2">
      <c r="A11" s="28" t="s">
        <v>56</v>
      </c>
      <c r="E11" s="29" t="s">
        <v>178</v>
      </c>
    </row>
    <row r="12" spans="1:18" x14ac:dyDescent="0.2">
      <c r="A12" s="30" t="s">
        <v>58</v>
      </c>
      <c r="E12" s="31" t="s">
        <v>52</v>
      </c>
    </row>
    <row r="13" spans="1:18" x14ac:dyDescent="0.2">
      <c r="A13" t="s">
        <v>59</v>
      </c>
      <c r="E13" s="29" t="s">
        <v>179</v>
      </c>
    </row>
    <row r="14" spans="1:18" x14ac:dyDescent="0.2">
      <c r="A14" s="18" t="s">
        <v>50</v>
      </c>
      <c r="B14" s="23" t="s">
        <v>26</v>
      </c>
      <c r="C14" s="23" t="s">
        <v>180</v>
      </c>
      <c r="D14" s="18" t="s">
        <v>52</v>
      </c>
      <c r="E14" s="24" t="s">
        <v>181</v>
      </c>
      <c r="F14" s="25" t="s">
        <v>54</v>
      </c>
      <c r="G14" s="26">
        <v>1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ht="25.5" x14ac:dyDescent="0.2">
      <c r="A15" s="28" t="s">
        <v>56</v>
      </c>
      <c r="E15" s="29" t="s">
        <v>182</v>
      </c>
    </row>
    <row r="16" spans="1:18" x14ac:dyDescent="0.2">
      <c r="A16" s="30" t="s">
        <v>58</v>
      </c>
      <c r="E16" s="31" t="s">
        <v>52</v>
      </c>
    </row>
    <row r="17" spans="1:18" x14ac:dyDescent="0.2">
      <c r="A17" t="s">
        <v>59</v>
      </c>
      <c r="E17" s="29" t="s">
        <v>179</v>
      </c>
    </row>
    <row r="18" spans="1:18" ht="12.75" customHeight="1" x14ac:dyDescent="0.2">
      <c r="A18" s="5" t="s">
        <v>47</v>
      </c>
      <c r="B18" s="5"/>
      <c r="C18" s="32" t="s">
        <v>42</v>
      </c>
      <c r="D18" s="5"/>
      <c r="E18" s="21" t="s">
        <v>146</v>
      </c>
      <c r="F18" s="5"/>
      <c r="G18" s="5"/>
      <c r="H18" s="5"/>
      <c r="I18" s="33">
        <f>0+Q18</f>
        <v>0</v>
      </c>
      <c r="J18" s="5"/>
      <c r="O18">
        <f>0+R18</f>
        <v>0</v>
      </c>
      <c r="Q18">
        <f>0+I19+I23</f>
        <v>0</v>
      </c>
      <c r="R18">
        <f>0+O19+O23</f>
        <v>0</v>
      </c>
    </row>
    <row r="19" spans="1:18" ht="25.5" x14ac:dyDescent="0.2">
      <c r="A19" s="18" t="s">
        <v>50</v>
      </c>
      <c r="B19" s="23" t="s">
        <v>25</v>
      </c>
      <c r="C19" s="23" t="s">
        <v>183</v>
      </c>
      <c r="D19" s="18" t="s">
        <v>52</v>
      </c>
      <c r="E19" s="24" t="s">
        <v>184</v>
      </c>
      <c r="F19" s="25" t="s">
        <v>91</v>
      </c>
      <c r="G19" s="26">
        <v>2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26</v>
      </c>
    </row>
    <row r="20" spans="1:18" ht="25.5" x14ac:dyDescent="0.2">
      <c r="A20" s="28" t="s">
        <v>56</v>
      </c>
      <c r="E20" s="29" t="s">
        <v>185</v>
      </c>
    </row>
    <row r="21" spans="1:18" x14ac:dyDescent="0.2">
      <c r="A21" s="30" t="s">
        <v>58</v>
      </c>
      <c r="E21" s="31" t="s">
        <v>52</v>
      </c>
    </row>
    <row r="22" spans="1:18" ht="25.5" x14ac:dyDescent="0.2">
      <c r="A22" t="s">
        <v>59</v>
      </c>
      <c r="E22" s="29" t="s">
        <v>186</v>
      </c>
    </row>
    <row r="23" spans="1:18" ht="25.5" x14ac:dyDescent="0.2">
      <c r="A23" s="18" t="s">
        <v>50</v>
      </c>
      <c r="B23" s="23" t="s">
        <v>35</v>
      </c>
      <c r="C23" s="23" t="s">
        <v>187</v>
      </c>
      <c r="D23" s="18" t="s">
        <v>52</v>
      </c>
      <c r="E23" s="24" t="s">
        <v>188</v>
      </c>
      <c r="F23" s="25" t="s">
        <v>91</v>
      </c>
      <c r="G23" s="26">
        <v>2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ht="25.5" x14ac:dyDescent="0.2">
      <c r="A24" s="28" t="s">
        <v>56</v>
      </c>
      <c r="E24" s="29" t="s">
        <v>189</v>
      </c>
    </row>
    <row r="25" spans="1:18" x14ac:dyDescent="0.2">
      <c r="A25" s="30" t="s">
        <v>58</v>
      </c>
      <c r="E25" s="31" t="s">
        <v>52</v>
      </c>
    </row>
    <row r="26" spans="1:18" ht="51" x14ac:dyDescent="0.2">
      <c r="A26" t="s">
        <v>59</v>
      </c>
      <c r="E26" s="29" t="s">
        <v>190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89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0+O9+O26+O187+O220+O245+O278+O311+O332+O341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39" t="s">
        <v>14</v>
      </c>
      <c r="D3" s="35"/>
      <c r="E3" s="12" t="s">
        <v>15</v>
      </c>
      <c r="F3" s="1"/>
      <c r="G3" s="8"/>
      <c r="H3" s="7" t="s">
        <v>27</v>
      </c>
      <c r="I3" s="34">
        <f>0+I9+I26+I187+I220+I245+I278+I311+I332+I341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39" t="s">
        <v>191</v>
      </c>
      <c r="D4" s="35"/>
      <c r="E4" s="12" t="s">
        <v>192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0" t="s">
        <v>27</v>
      </c>
      <c r="D5" s="41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8" t="s">
        <v>29</v>
      </c>
      <c r="B6" s="38" t="s">
        <v>31</v>
      </c>
      <c r="C6" s="38" t="s">
        <v>32</v>
      </c>
      <c r="D6" s="38" t="s">
        <v>33</v>
      </c>
      <c r="E6" s="38" t="s">
        <v>34</v>
      </c>
      <c r="F6" s="38" t="s">
        <v>36</v>
      </c>
      <c r="G6" s="38" t="s">
        <v>38</v>
      </c>
      <c r="H6" s="38" t="s">
        <v>40</v>
      </c>
      <c r="I6" s="38"/>
      <c r="J6" s="38" t="s">
        <v>45</v>
      </c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3" t="s">
        <v>41</v>
      </c>
      <c r="I7" s="13" t="s">
        <v>43</v>
      </c>
      <c r="J7" s="38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135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8" t="s">
        <v>50</v>
      </c>
      <c r="B10" s="23" t="s">
        <v>27</v>
      </c>
      <c r="C10" s="23" t="s">
        <v>136</v>
      </c>
      <c r="D10" s="18" t="s">
        <v>137</v>
      </c>
      <c r="E10" s="24" t="s">
        <v>138</v>
      </c>
      <c r="F10" s="25" t="s">
        <v>139</v>
      </c>
      <c r="G10" s="26">
        <v>1948.01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193</v>
      </c>
    </row>
    <row r="12" spans="1:18" ht="76.5" x14ac:dyDescent="0.2">
      <c r="A12" s="30" t="s">
        <v>58</v>
      </c>
      <c r="E12" s="31" t="s">
        <v>194</v>
      </c>
    </row>
    <row r="13" spans="1:18" ht="25.5" x14ac:dyDescent="0.2">
      <c r="A13" t="s">
        <v>59</v>
      </c>
      <c r="E13" s="29" t="s">
        <v>142</v>
      </c>
    </row>
    <row r="14" spans="1:18" x14ac:dyDescent="0.2">
      <c r="A14" s="18" t="s">
        <v>50</v>
      </c>
      <c r="B14" s="23" t="s">
        <v>26</v>
      </c>
      <c r="C14" s="23" t="s">
        <v>136</v>
      </c>
      <c r="D14" s="18" t="s">
        <v>143</v>
      </c>
      <c r="E14" s="24" t="s">
        <v>138</v>
      </c>
      <c r="F14" s="25" t="s">
        <v>139</v>
      </c>
      <c r="G14" s="26">
        <v>71.748999999999995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195</v>
      </c>
    </row>
    <row r="16" spans="1:18" ht="38.25" x14ac:dyDescent="0.2">
      <c r="A16" s="30" t="s">
        <v>58</v>
      </c>
      <c r="E16" s="31" t="s">
        <v>196</v>
      </c>
    </row>
    <row r="17" spans="1:18" ht="25.5" x14ac:dyDescent="0.2">
      <c r="A17" t="s">
        <v>59</v>
      </c>
      <c r="E17" s="29" t="s">
        <v>142</v>
      </c>
    </row>
    <row r="18" spans="1:18" x14ac:dyDescent="0.2">
      <c r="A18" s="18" t="s">
        <v>50</v>
      </c>
      <c r="B18" s="23" t="s">
        <v>25</v>
      </c>
      <c r="C18" s="23" t="s">
        <v>197</v>
      </c>
      <c r="D18" s="18" t="s">
        <v>137</v>
      </c>
      <c r="E18" s="24" t="s">
        <v>198</v>
      </c>
      <c r="F18" s="25" t="s">
        <v>91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8" ht="38.25" x14ac:dyDescent="0.2">
      <c r="A19" s="28" t="s">
        <v>56</v>
      </c>
      <c r="E19" s="29" t="s">
        <v>199</v>
      </c>
    </row>
    <row r="20" spans="1:18" x14ac:dyDescent="0.2">
      <c r="A20" s="30" t="s">
        <v>58</v>
      </c>
      <c r="E20" s="31" t="s">
        <v>52</v>
      </c>
    </row>
    <row r="21" spans="1:18" x14ac:dyDescent="0.2">
      <c r="A21" t="s">
        <v>59</v>
      </c>
      <c r="E21" s="29" t="s">
        <v>73</v>
      </c>
    </row>
    <row r="22" spans="1:18" x14ac:dyDescent="0.2">
      <c r="A22" s="18" t="s">
        <v>50</v>
      </c>
      <c r="B22" s="23" t="s">
        <v>35</v>
      </c>
      <c r="C22" s="23" t="s">
        <v>197</v>
      </c>
      <c r="D22" s="18" t="s">
        <v>143</v>
      </c>
      <c r="E22" s="24" t="s">
        <v>198</v>
      </c>
      <c r="F22" s="25" t="s">
        <v>91</v>
      </c>
      <c r="G22" s="26">
        <v>1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26</v>
      </c>
    </row>
    <row r="23" spans="1:18" ht="51" x14ac:dyDescent="0.2">
      <c r="A23" s="28" t="s">
        <v>56</v>
      </c>
      <c r="E23" s="29" t="s">
        <v>200</v>
      </c>
    </row>
    <row r="24" spans="1:18" x14ac:dyDescent="0.2">
      <c r="A24" s="30" t="s">
        <v>58</v>
      </c>
      <c r="E24" s="31" t="s">
        <v>52</v>
      </c>
    </row>
    <row r="25" spans="1:18" x14ac:dyDescent="0.2">
      <c r="A25" t="s">
        <v>59</v>
      </c>
      <c r="E25" s="29" t="s">
        <v>73</v>
      </c>
    </row>
    <row r="26" spans="1:18" ht="12.75" customHeight="1" x14ac:dyDescent="0.2">
      <c r="A26" s="5" t="s">
        <v>47</v>
      </c>
      <c r="B26" s="5"/>
      <c r="C26" s="32" t="s">
        <v>27</v>
      </c>
      <c r="D26" s="5"/>
      <c r="E26" s="21" t="s">
        <v>201</v>
      </c>
      <c r="F26" s="5"/>
      <c r="G26" s="5"/>
      <c r="H26" s="5"/>
      <c r="I26" s="33">
        <f>0+Q26</f>
        <v>0</v>
      </c>
      <c r="J26" s="5"/>
      <c r="O26">
        <f>0+R26</f>
        <v>0</v>
      </c>
      <c r="Q26">
        <f>0+I27+I31+I35+I39+I43+I47+I51+I55+I59+I63+I67+I71+I75+I79+I83+I87+I91+I95+I99+I103+I107+I111+I115+I119+I123+I127+I131+I135+I139+I143+I147+I151+I155+I159+I163+I167+I171+I175+I179+I183</f>
        <v>0</v>
      </c>
      <c r="R26">
        <f>0+O27+O31+O35+O39+O43+O47+O51+O55+O59+O63+O67+O71+O75+O79+O83+O87+O91+O95+O99+O103+O107+O111+O115+O119+O123+O127+O131+O135+O139+O143+O147+O151+O155+O159+O163+O167+O171+O175+O179+O183</f>
        <v>0</v>
      </c>
    </row>
    <row r="27" spans="1:18" x14ac:dyDescent="0.2">
      <c r="A27" s="18" t="s">
        <v>50</v>
      </c>
      <c r="B27" s="23" t="s">
        <v>37</v>
      </c>
      <c r="C27" s="23" t="s">
        <v>202</v>
      </c>
      <c r="D27" s="18" t="s">
        <v>52</v>
      </c>
      <c r="E27" s="24" t="s">
        <v>203</v>
      </c>
      <c r="F27" s="25" t="s">
        <v>170</v>
      </c>
      <c r="G27" s="26">
        <v>241.422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ht="25.5" x14ac:dyDescent="0.2">
      <c r="A28" s="28" t="s">
        <v>56</v>
      </c>
      <c r="E28" s="29" t="s">
        <v>204</v>
      </c>
    </row>
    <row r="29" spans="1:18" x14ac:dyDescent="0.2">
      <c r="A29" s="30" t="s">
        <v>58</v>
      </c>
      <c r="E29" s="31" t="s">
        <v>205</v>
      </c>
    </row>
    <row r="30" spans="1:18" ht="38.25" x14ac:dyDescent="0.2">
      <c r="A30" t="s">
        <v>59</v>
      </c>
      <c r="E30" s="29" t="s">
        <v>206</v>
      </c>
    </row>
    <row r="31" spans="1:18" x14ac:dyDescent="0.2">
      <c r="A31" s="18" t="s">
        <v>50</v>
      </c>
      <c r="B31" s="23" t="s">
        <v>39</v>
      </c>
      <c r="C31" s="23" t="s">
        <v>207</v>
      </c>
      <c r="D31" s="18" t="s">
        <v>52</v>
      </c>
      <c r="E31" s="24" t="s">
        <v>208</v>
      </c>
      <c r="F31" s="25" t="s">
        <v>91</v>
      </c>
      <c r="G31" s="26">
        <v>8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ht="38.25" x14ac:dyDescent="0.2">
      <c r="A32" s="28" t="s">
        <v>56</v>
      </c>
      <c r="E32" s="29" t="s">
        <v>209</v>
      </c>
    </row>
    <row r="33" spans="1:16" x14ac:dyDescent="0.2">
      <c r="A33" s="30" t="s">
        <v>58</v>
      </c>
      <c r="E33" s="31" t="s">
        <v>52</v>
      </c>
    </row>
    <row r="34" spans="1:16" ht="165.75" x14ac:dyDescent="0.2">
      <c r="A34" t="s">
        <v>59</v>
      </c>
      <c r="E34" s="29" t="s">
        <v>210</v>
      </c>
    </row>
    <row r="35" spans="1:16" x14ac:dyDescent="0.2">
      <c r="A35" s="18" t="s">
        <v>50</v>
      </c>
      <c r="B35" s="23" t="s">
        <v>83</v>
      </c>
      <c r="C35" s="23" t="s">
        <v>211</v>
      </c>
      <c r="D35" s="18" t="s">
        <v>52</v>
      </c>
      <c r="E35" s="24" t="s">
        <v>212</v>
      </c>
      <c r="F35" s="25" t="s">
        <v>91</v>
      </c>
      <c r="G35" s="26">
        <v>1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ht="38.25" x14ac:dyDescent="0.2">
      <c r="A36" s="28" t="s">
        <v>56</v>
      </c>
      <c r="E36" s="29" t="s">
        <v>213</v>
      </c>
    </row>
    <row r="37" spans="1:16" x14ac:dyDescent="0.2">
      <c r="A37" s="30" t="s">
        <v>58</v>
      </c>
      <c r="E37" s="31" t="s">
        <v>52</v>
      </c>
    </row>
    <row r="38" spans="1:16" ht="165.75" x14ac:dyDescent="0.2">
      <c r="A38" t="s">
        <v>59</v>
      </c>
      <c r="E38" s="29" t="s">
        <v>210</v>
      </c>
    </row>
    <row r="39" spans="1:16" x14ac:dyDescent="0.2">
      <c r="A39" s="18" t="s">
        <v>50</v>
      </c>
      <c r="B39" s="23" t="s">
        <v>88</v>
      </c>
      <c r="C39" s="23" t="s">
        <v>214</v>
      </c>
      <c r="D39" s="18" t="s">
        <v>52</v>
      </c>
      <c r="E39" s="24" t="s">
        <v>215</v>
      </c>
      <c r="F39" s="25" t="s">
        <v>91</v>
      </c>
      <c r="G39" s="26">
        <v>2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ht="25.5" x14ac:dyDescent="0.2">
      <c r="A40" s="28" t="s">
        <v>56</v>
      </c>
      <c r="E40" s="29" t="s">
        <v>216</v>
      </c>
    </row>
    <row r="41" spans="1:16" x14ac:dyDescent="0.2">
      <c r="A41" s="30" t="s">
        <v>58</v>
      </c>
      <c r="E41" s="31" t="s">
        <v>52</v>
      </c>
    </row>
    <row r="42" spans="1:16" ht="114.75" x14ac:dyDescent="0.2">
      <c r="A42" t="s">
        <v>59</v>
      </c>
      <c r="E42" s="29" t="s">
        <v>217</v>
      </c>
    </row>
    <row r="43" spans="1:16" x14ac:dyDescent="0.2">
      <c r="A43" s="18" t="s">
        <v>50</v>
      </c>
      <c r="B43" s="23" t="s">
        <v>42</v>
      </c>
      <c r="C43" s="23" t="s">
        <v>218</v>
      </c>
      <c r="D43" s="18" t="s">
        <v>52</v>
      </c>
      <c r="E43" s="24" t="s">
        <v>219</v>
      </c>
      <c r="F43" s="25" t="s">
        <v>91</v>
      </c>
      <c r="G43" s="26">
        <v>1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25.5" x14ac:dyDescent="0.2">
      <c r="A44" s="28" t="s">
        <v>56</v>
      </c>
      <c r="E44" s="29" t="s">
        <v>220</v>
      </c>
    </row>
    <row r="45" spans="1:16" x14ac:dyDescent="0.2">
      <c r="A45" s="30" t="s">
        <v>58</v>
      </c>
      <c r="E45" s="31" t="s">
        <v>52</v>
      </c>
    </row>
    <row r="46" spans="1:16" ht="114.75" x14ac:dyDescent="0.2">
      <c r="A46" t="s">
        <v>59</v>
      </c>
      <c r="E46" s="29" t="s">
        <v>217</v>
      </c>
    </row>
    <row r="47" spans="1:16" ht="25.5" x14ac:dyDescent="0.2">
      <c r="A47" s="18" t="s">
        <v>50</v>
      </c>
      <c r="B47" s="23" t="s">
        <v>44</v>
      </c>
      <c r="C47" s="23" t="s">
        <v>221</v>
      </c>
      <c r="D47" s="18" t="s">
        <v>52</v>
      </c>
      <c r="E47" s="24" t="s">
        <v>222</v>
      </c>
      <c r="F47" s="25" t="s">
        <v>149</v>
      </c>
      <c r="G47" s="26">
        <v>47.186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x14ac:dyDescent="0.2">
      <c r="A48" s="28" t="s">
        <v>56</v>
      </c>
      <c r="E48" s="29" t="s">
        <v>223</v>
      </c>
    </row>
    <row r="49" spans="1:16" x14ac:dyDescent="0.2">
      <c r="A49" s="30" t="s">
        <v>58</v>
      </c>
      <c r="E49" s="31" t="s">
        <v>224</v>
      </c>
    </row>
    <row r="50" spans="1:16" ht="76.5" x14ac:dyDescent="0.2">
      <c r="A50" t="s">
        <v>59</v>
      </c>
      <c r="E50" s="29" t="s">
        <v>225</v>
      </c>
    </row>
    <row r="51" spans="1:16" ht="25.5" x14ac:dyDescent="0.2">
      <c r="A51" s="18" t="s">
        <v>50</v>
      </c>
      <c r="B51" s="23" t="s">
        <v>46</v>
      </c>
      <c r="C51" s="23" t="s">
        <v>226</v>
      </c>
      <c r="D51" s="18" t="s">
        <v>137</v>
      </c>
      <c r="E51" s="24" t="s">
        <v>227</v>
      </c>
      <c r="F51" s="25" t="s">
        <v>149</v>
      </c>
      <c r="G51" s="26">
        <v>47.186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x14ac:dyDescent="0.2">
      <c r="A52" s="28" t="s">
        <v>56</v>
      </c>
      <c r="E52" s="29" t="s">
        <v>228</v>
      </c>
    </row>
    <row r="53" spans="1:16" x14ac:dyDescent="0.2">
      <c r="A53" s="30" t="s">
        <v>58</v>
      </c>
      <c r="E53" s="31" t="s">
        <v>224</v>
      </c>
    </row>
    <row r="54" spans="1:16" ht="63.75" x14ac:dyDescent="0.2">
      <c r="A54" t="s">
        <v>59</v>
      </c>
      <c r="E54" s="29" t="s">
        <v>229</v>
      </c>
    </row>
    <row r="55" spans="1:16" ht="25.5" x14ac:dyDescent="0.2">
      <c r="A55" s="18" t="s">
        <v>50</v>
      </c>
      <c r="B55" s="23" t="s">
        <v>105</v>
      </c>
      <c r="C55" s="23" t="s">
        <v>226</v>
      </c>
      <c r="D55" s="18" t="s">
        <v>143</v>
      </c>
      <c r="E55" s="24" t="s">
        <v>227</v>
      </c>
      <c r="F55" s="25" t="s">
        <v>149</v>
      </c>
      <c r="G55" s="26">
        <v>68.641999999999996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x14ac:dyDescent="0.2">
      <c r="A56" s="28" t="s">
        <v>56</v>
      </c>
      <c r="E56" s="29" t="s">
        <v>230</v>
      </c>
    </row>
    <row r="57" spans="1:16" x14ac:dyDescent="0.2">
      <c r="A57" s="30" t="s">
        <v>58</v>
      </c>
      <c r="E57" s="31" t="s">
        <v>231</v>
      </c>
    </row>
    <row r="58" spans="1:16" ht="63.75" x14ac:dyDescent="0.2">
      <c r="A58" t="s">
        <v>59</v>
      </c>
      <c r="E58" s="29" t="s">
        <v>229</v>
      </c>
    </row>
    <row r="59" spans="1:16" ht="25.5" x14ac:dyDescent="0.2">
      <c r="A59" s="18" t="s">
        <v>50</v>
      </c>
      <c r="B59" s="23" t="s">
        <v>110</v>
      </c>
      <c r="C59" s="23" t="s">
        <v>226</v>
      </c>
      <c r="D59" s="18" t="s">
        <v>232</v>
      </c>
      <c r="E59" s="24" t="s">
        <v>227</v>
      </c>
      <c r="F59" s="25" t="s">
        <v>149</v>
      </c>
      <c r="G59" s="26">
        <v>95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ht="25.5" x14ac:dyDescent="0.2">
      <c r="A60" s="28" t="s">
        <v>56</v>
      </c>
      <c r="E60" s="29" t="s">
        <v>233</v>
      </c>
    </row>
    <row r="61" spans="1:16" x14ac:dyDescent="0.2">
      <c r="A61" s="30" t="s">
        <v>58</v>
      </c>
      <c r="E61" s="31" t="s">
        <v>52</v>
      </c>
    </row>
    <row r="62" spans="1:16" ht="63.75" x14ac:dyDescent="0.2">
      <c r="A62" t="s">
        <v>59</v>
      </c>
      <c r="E62" s="29" t="s">
        <v>229</v>
      </c>
    </row>
    <row r="63" spans="1:16" ht="25.5" x14ac:dyDescent="0.2">
      <c r="A63" s="18" t="s">
        <v>50</v>
      </c>
      <c r="B63" s="23" t="s">
        <v>114</v>
      </c>
      <c r="C63" s="23" t="s">
        <v>234</v>
      </c>
      <c r="D63" s="18" t="s">
        <v>137</v>
      </c>
      <c r="E63" s="24" t="s">
        <v>235</v>
      </c>
      <c r="F63" s="25" t="s">
        <v>164</v>
      </c>
      <c r="G63" s="26">
        <v>3114.2759999999998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x14ac:dyDescent="0.2">
      <c r="A64" s="28" t="s">
        <v>56</v>
      </c>
      <c r="E64" s="29" t="s">
        <v>236</v>
      </c>
    </row>
    <row r="65" spans="1:16" x14ac:dyDescent="0.2">
      <c r="A65" s="30" t="s">
        <v>58</v>
      </c>
      <c r="E65" s="31" t="s">
        <v>237</v>
      </c>
    </row>
    <row r="66" spans="1:16" ht="25.5" x14ac:dyDescent="0.2">
      <c r="A66" t="s">
        <v>59</v>
      </c>
      <c r="E66" s="29" t="s">
        <v>167</v>
      </c>
    </row>
    <row r="67" spans="1:16" ht="25.5" x14ac:dyDescent="0.2">
      <c r="A67" s="18" t="s">
        <v>50</v>
      </c>
      <c r="B67" s="23" t="s">
        <v>119</v>
      </c>
      <c r="C67" s="23" t="s">
        <v>234</v>
      </c>
      <c r="D67" s="18" t="s">
        <v>143</v>
      </c>
      <c r="E67" s="24" t="s">
        <v>235</v>
      </c>
      <c r="F67" s="25" t="s">
        <v>164</v>
      </c>
      <c r="G67" s="26">
        <v>4118.5200000000004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x14ac:dyDescent="0.2">
      <c r="A68" s="28" t="s">
        <v>56</v>
      </c>
      <c r="E68" s="29" t="s">
        <v>238</v>
      </c>
    </row>
    <row r="69" spans="1:16" x14ac:dyDescent="0.2">
      <c r="A69" s="30" t="s">
        <v>58</v>
      </c>
      <c r="E69" s="31" t="s">
        <v>239</v>
      </c>
    </row>
    <row r="70" spans="1:16" ht="25.5" x14ac:dyDescent="0.2">
      <c r="A70" t="s">
        <v>59</v>
      </c>
      <c r="E70" s="29" t="s">
        <v>167</v>
      </c>
    </row>
    <row r="71" spans="1:16" ht="25.5" x14ac:dyDescent="0.2">
      <c r="A71" s="18" t="s">
        <v>50</v>
      </c>
      <c r="B71" s="23" t="s">
        <v>124</v>
      </c>
      <c r="C71" s="23" t="s">
        <v>234</v>
      </c>
      <c r="D71" s="18" t="s">
        <v>232</v>
      </c>
      <c r="E71" s="24" t="s">
        <v>235</v>
      </c>
      <c r="F71" s="25" t="s">
        <v>164</v>
      </c>
      <c r="G71" s="26">
        <v>5700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ht="25.5" x14ac:dyDescent="0.2">
      <c r="A72" s="28" t="s">
        <v>56</v>
      </c>
      <c r="E72" s="29" t="s">
        <v>240</v>
      </c>
    </row>
    <row r="73" spans="1:16" x14ac:dyDescent="0.2">
      <c r="A73" s="30" t="s">
        <v>58</v>
      </c>
      <c r="E73" s="31" t="s">
        <v>241</v>
      </c>
    </row>
    <row r="74" spans="1:16" ht="25.5" x14ac:dyDescent="0.2">
      <c r="A74" t="s">
        <v>59</v>
      </c>
      <c r="E74" s="29" t="s">
        <v>167</v>
      </c>
    </row>
    <row r="75" spans="1:16" ht="25.5" x14ac:dyDescent="0.2">
      <c r="A75" s="18" t="s">
        <v>50</v>
      </c>
      <c r="B75" s="23" t="s">
        <v>128</v>
      </c>
      <c r="C75" s="23" t="s">
        <v>242</v>
      </c>
      <c r="D75" s="18" t="s">
        <v>52</v>
      </c>
      <c r="E75" s="24" t="s">
        <v>243</v>
      </c>
      <c r="F75" s="25" t="s">
        <v>149</v>
      </c>
      <c r="G75" s="26">
        <v>32.613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x14ac:dyDescent="0.2">
      <c r="A76" s="28" t="s">
        <v>56</v>
      </c>
      <c r="E76" s="29" t="s">
        <v>244</v>
      </c>
    </row>
    <row r="77" spans="1:16" x14ac:dyDescent="0.2">
      <c r="A77" s="30" t="s">
        <v>58</v>
      </c>
      <c r="E77" s="31" t="s">
        <v>245</v>
      </c>
    </row>
    <row r="78" spans="1:16" ht="63.75" x14ac:dyDescent="0.2">
      <c r="A78" t="s">
        <v>59</v>
      </c>
      <c r="E78" s="29" t="s">
        <v>229</v>
      </c>
    </row>
    <row r="79" spans="1:16" ht="25.5" x14ac:dyDescent="0.2">
      <c r="A79" s="18" t="s">
        <v>50</v>
      </c>
      <c r="B79" s="23" t="s">
        <v>246</v>
      </c>
      <c r="C79" s="23" t="s">
        <v>247</v>
      </c>
      <c r="D79" s="18" t="s">
        <v>52</v>
      </c>
      <c r="E79" s="24" t="s">
        <v>248</v>
      </c>
      <c r="F79" s="25" t="s">
        <v>164</v>
      </c>
      <c r="G79" s="26">
        <v>2152.4580000000001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26</v>
      </c>
    </row>
    <row r="80" spans="1:16" x14ac:dyDescent="0.2">
      <c r="A80" s="28" t="s">
        <v>56</v>
      </c>
      <c r="E80" s="29" t="s">
        <v>249</v>
      </c>
    </row>
    <row r="81" spans="1:16" x14ac:dyDescent="0.2">
      <c r="A81" s="30" t="s">
        <v>58</v>
      </c>
      <c r="E81" s="31" t="s">
        <v>250</v>
      </c>
    </row>
    <row r="82" spans="1:16" ht="25.5" x14ac:dyDescent="0.2">
      <c r="A82" t="s">
        <v>59</v>
      </c>
      <c r="E82" s="29" t="s">
        <v>167</v>
      </c>
    </row>
    <row r="83" spans="1:16" x14ac:dyDescent="0.2">
      <c r="A83" s="18" t="s">
        <v>50</v>
      </c>
      <c r="B83" s="23" t="s">
        <v>251</v>
      </c>
      <c r="C83" s="23" t="s">
        <v>252</v>
      </c>
      <c r="D83" s="18" t="s">
        <v>52</v>
      </c>
      <c r="E83" s="24" t="s">
        <v>253</v>
      </c>
      <c r="F83" s="25" t="s">
        <v>149</v>
      </c>
      <c r="G83" s="26">
        <v>25.236999999999998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26</v>
      </c>
    </row>
    <row r="84" spans="1:16" ht="25.5" x14ac:dyDescent="0.2">
      <c r="A84" s="28" t="s">
        <v>56</v>
      </c>
      <c r="E84" s="29" t="s">
        <v>254</v>
      </c>
    </row>
    <row r="85" spans="1:16" x14ac:dyDescent="0.2">
      <c r="A85" s="30" t="s">
        <v>58</v>
      </c>
      <c r="E85" s="31" t="s">
        <v>255</v>
      </c>
    </row>
    <row r="86" spans="1:16" ht="76.5" x14ac:dyDescent="0.2">
      <c r="A86" t="s">
        <v>59</v>
      </c>
      <c r="E86" s="29" t="s">
        <v>225</v>
      </c>
    </row>
    <row r="87" spans="1:16" x14ac:dyDescent="0.2">
      <c r="A87" s="18" t="s">
        <v>50</v>
      </c>
      <c r="B87" s="23" t="s">
        <v>256</v>
      </c>
      <c r="C87" s="23" t="s">
        <v>257</v>
      </c>
      <c r="D87" s="18" t="s">
        <v>52</v>
      </c>
      <c r="E87" s="24" t="s">
        <v>258</v>
      </c>
      <c r="F87" s="25" t="s">
        <v>259</v>
      </c>
      <c r="G87" s="26">
        <v>45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26</v>
      </c>
    </row>
    <row r="88" spans="1:16" x14ac:dyDescent="0.2">
      <c r="A88" s="28" t="s">
        <v>56</v>
      </c>
      <c r="E88" s="29" t="s">
        <v>260</v>
      </c>
    </row>
    <row r="89" spans="1:16" x14ac:dyDescent="0.2">
      <c r="A89" s="30" t="s">
        <v>58</v>
      </c>
      <c r="E89" s="31" t="s">
        <v>52</v>
      </c>
    </row>
    <row r="90" spans="1:16" ht="38.25" x14ac:dyDescent="0.2">
      <c r="A90" t="s">
        <v>59</v>
      </c>
      <c r="E90" s="29" t="s">
        <v>261</v>
      </c>
    </row>
    <row r="91" spans="1:16" x14ac:dyDescent="0.2">
      <c r="A91" s="18" t="s">
        <v>50</v>
      </c>
      <c r="B91" s="23" t="s">
        <v>262</v>
      </c>
      <c r="C91" s="23" t="s">
        <v>263</v>
      </c>
      <c r="D91" s="18" t="s">
        <v>52</v>
      </c>
      <c r="E91" s="24" t="s">
        <v>264</v>
      </c>
      <c r="F91" s="25" t="s">
        <v>149</v>
      </c>
      <c r="G91" s="26">
        <v>92.715000000000003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26</v>
      </c>
    </row>
    <row r="92" spans="1:16" ht="25.5" x14ac:dyDescent="0.2">
      <c r="A92" s="28" t="s">
        <v>56</v>
      </c>
      <c r="E92" s="29" t="s">
        <v>265</v>
      </c>
    </row>
    <row r="93" spans="1:16" x14ac:dyDescent="0.2">
      <c r="A93" s="30" t="s">
        <v>58</v>
      </c>
      <c r="E93" s="31" t="s">
        <v>266</v>
      </c>
    </row>
    <row r="94" spans="1:16" ht="25.5" x14ac:dyDescent="0.2">
      <c r="A94" t="s">
        <v>59</v>
      </c>
      <c r="E94" s="29" t="s">
        <v>267</v>
      </c>
    </row>
    <row r="95" spans="1:16" x14ac:dyDescent="0.2">
      <c r="A95" s="18" t="s">
        <v>50</v>
      </c>
      <c r="B95" s="23" t="s">
        <v>268</v>
      </c>
      <c r="C95" s="23" t="s">
        <v>269</v>
      </c>
      <c r="D95" s="18" t="s">
        <v>137</v>
      </c>
      <c r="E95" s="24" t="s">
        <v>270</v>
      </c>
      <c r="F95" s="25" t="s">
        <v>149</v>
      </c>
      <c r="G95" s="26">
        <v>3.7320000000000002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26</v>
      </c>
    </row>
    <row r="96" spans="1:16" x14ac:dyDescent="0.2">
      <c r="A96" s="28" t="s">
        <v>56</v>
      </c>
      <c r="E96" s="29" t="s">
        <v>271</v>
      </c>
    </row>
    <row r="97" spans="1:16" x14ac:dyDescent="0.2">
      <c r="A97" s="30" t="s">
        <v>58</v>
      </c>
      <c r="E97" s="31" t="s">
        <v>272</v>
      </c>
    </row>
    <row r="98" spans="1:16" ht="395.25" x14ac:dyDescent="0.2">
      <c r="A98" t="s">
        <v>59</v>
      </c>
      <c r="E98" s="29" t="s">
        <v>273</v>
      </c>
    </row>
    <row r="99" spans="1:16" x14ac:dyDescent="0.2">
      <c r="A99" s="18" t="s">
        <v>50</v>
      </c>
      <c r="B99" s="23" t="s">
        <v>274</v>
      </c>
      <c r="C99" s="23" t="s">
        <v>269</v>
      </c>
      <c r="D99" s="18" t="s">
        <v>143</v>
      </c>
      <c r="E99" s="24" t="s">
        <v>270</v>
      </c>
      <c r="F99" s="25" t="s">
        <v>149</v>
      </c>
      <c r="G99" s="26">
        <v>16.875</v>
      </c>
      <c r="H99" s="27"/>
      <c r="I99" s="27">
        <f>ROUND(ROUND(H99,2)*ROUND(G99,3),2)</f>
        <v>0</v>
      </c>
      <c r="J99" s="25" t="s">
        <v>55</v>
      </c>
      <c r="O99">
        <f>(I99*21)/100</f>
        <v>0</v>
      </c>
      <c r="P99" t="s">
        <v>26</v>
      </c>
    </row>
    <row r="100" spans="1:16" x14ac:dyDescent="0.2">
      <c r="A100" s="28" t="s">
        <v>56</v>
      </c>
      <c r="E100" s="29" t="s">
        <v>275</v>
      </c>
    </row>
    <row r="101" spans="1:16" x14ac:dyDescent="0.2">
      <c r="A101" s="30" t="s">
        <v>58</v>
      </c>
      <c r="E101" s="31" t="s">
        <v>276</v>
      </c>
    </row>
    <row r="102" spans="1:16" ht="395.25" x14ac:dyDescent="0.2">
      <c r="A102" t="s">
        <v>59</v>
      </c>
      <c r="E102" s="29" t="s">
        <v>273</v>
      </c>
    </row>
    <row r="103" spans="1:16" x14ac:dyDescent="0.2">
      <c r="A103" s="18" t="s">
        <v>50</v>
      </c>
      <c r="B103" s="23" t="s">
        <v>277</v>
      </c>
      <c r="C103" s="23" t="s">
        <v>269</v>
      </c>
      <c r="D103" s="18" t="s">
        <v>232</v>
      </c>
      <c r="E103" s="24" t="s">
        <v>270</v>
      </c>
      <c r="F103" s="25" t="s">
        <v>149</v>
      </c>
      <c r="G103" s="26">
        <v>16</v>
      </c>
      <c r="H103" s="27"/>
      <c r="I103" s="27">
        <f>ROUND(ROUND(H103,2)*ROUND(G103,3),2)</f>
        <v>0</v>
      </c>
      <c r="J103" s="25" t="s">
        <v>55</v>
      </c>
      <c r="O103">
        <f>(I103*21)/100</f>
        <v>0</v>
      </c>
      <c r="P103" t="s">
        <v>26</v>
      </c>
    </row>
    <row r="104" spans="1:16" ht="25.5" x14ac:dyDescent="0.2">
      <c r="A104" s="28" t="s">
        <v>56</v>
      </c>
      <c r="E104" s="29" t="s">
        <v>278</v>
      </c>
    </row>
    <row r="105" spans="1:16" x14ac:dyDescent="0.2">
      <c r="A105" s="30" t="s">
        <v>58</v>
      </c>
      <c r="E105" s="31" t="s">
        <v>279</v>
      </c>
    </row>
    <row r="106" spans="1:16" ht="395.25" x14ac:dyDescent="0.2">
      <c r="A106" t="s">
        <v>59</v>
      </c>
      <c r="E106" s="29" t="s">
        <v>273</v>
      </c>
    </row>
    <row r="107" spans="1:16" x14ac:dyDescent="0.2">
      <c r="A107" s="18" t="s">
        <v>50</v>
      </c>
      <c r="B107" s="23" t="s">
        <v>280</v>
      </c>
      <c r="C107" s="23" t="s">
        <v>281</v>
      </c>
      <c r="D107" s="18" t="s">
        <v>52</v>
      </c>
      <c r="E107" s="24" t="s">
        <v>282</v>
      </c>
      <c r="F107" s="25" t="s">
        <v>149</v>
      </c>
      <c r="G107" s="26">
        <v>5.7619999999999996</v>
      </c>
      <c r="H107" s="27"/>
      <c r="I107" s="27">
        <f>ROUND(ROUND(H107,2)*ROUND(G107,3),2)</f>
        <v>0</v>
      </c>
      <c r="J107" s="25" t="s">
        <v>55</v>
      </c>
      <c r="O107">
        <f>(I107*21)/100</f>
        <v>0</v>
      </c>
      <c r="P107" t="s">
        <v>26</v>
      </c>
    </row>
    <row r="108" spans="1:16" ht="25.5" x14ac:dyDescent="0.2">
      <c r="A108" s="28" t="s">
        <v>56</v>
      </c>
      <c r="E108" s="29" t="s">
        <v>283</v>
      </c>
    </row>
    <row r="109" spans="1:16" x14ac:dyDescent="0.2">
      <c r="A109" s="30" t="s">
        <v>58</v>
      </c>
      <c r="E109" s="31" t="s">
        <v>284</v>
      </c>
    </row>
    <row r="110" spans="1:16" ht="63.75" x14ac:dyDescent="0.2">
      <c r="A110" t="s">
        <v>59</v>
      </c>
      <c r="E110" s="29" t="s">
        <v>285</v>
      </c>
    </row>
    <row r="111" spans="1:16" x14ac:dyDescent="0.2">
      <c r="A111" s="18" t="s">
        <v>50</v>
      </c>
      <c r="B111" s="23" t="s">
        <v>286</v>
      </c>
      <c r="C111" s="23" t="s">
        <v>287</v>
      </c>
      <c r="D111" s="18" t="s">
        <v>52</v>
      </c>
      <c r="E111" s="24" t="s">
        <v>288</v>
      </c>
      <c r="F111" s="25" t="s">
        <v>149</v>
      </c>
      <c r="G111" s="26">
        <v>200</v>
      </c>
      <c r="H111" s="27"/>
      <c r="I111" s="27">
        <f>ROUND(ROUND(H111,2)*ROUND(G111,3),2)</f>
        <v>0</v>
      </c>
      <c r="J111" s="25" t="s">
        <v>55</v>
      </c>
      <c r="O111">
        <f>(I111*21)/100</f>
        <v>0</v>
      </c>
      <c r="P111" t="s">
        <v>26</v>
      </c>
    </row>
    <row r="112" spans="1:16" ht="25.5" x14ac:dyDescent="0.2">
      <c r="A112" s="28" t="s">
        <v>56</v>
      </c>
      <c r="E112" s="29" t="s">
        <v>289</v>
      </c>
    </row>
    <row r="113" spans="1:16" x14ac:dyDescent="0.2">
      <c r="A113" s="30" t="s">
        <v>58</v>
      </c>
      <c r="E113" s="31" t="s">
        <v>52</v>
      </c>
    </row>
    <row r="114" spans="1:16" ht="357" x14ac:dyDescent="0.2">
      <c r="A114" t="s">
        <v>59</v>
      </c>
      <c r="E114" s="29" t="s">
        <v>290</v>
      </c>
    </row>
    <row r="115" spans="1:16" x14ac:dyDescent="0.2">
      <c r="A115" s="18" t="s">
        <v>50</v>
      </c>
      <c r="B115" s="23" t="s">
        <v>291</v>
      </c>
      <c r="C115" s="23" t="s">
        <v>292</v>
      </c>
      <c r="D115" s="18" t="s">
        <v>52</v>
      </c>
      <c r="E115" s="24" t="s">
        <v>293</v>
      </c>
      <c r="F115" s="25" t="s">
        <v>149</v>
      </c>
      <c r="G115" s="26">
        <v>852.41499999999996</v>
      </c>
      <c r="H115" s="27"/>
      <c r="I115" s="27">
        <f>ROUND(ROUND(H115,2)*ROUND(G115,3),2)</f>
        <v>0</v>
      </c>
      <c r="J115" s="25" t="s">
        <v>55</v>
      </c>
      <c r="O115">
        <f>(I115*21)/100</f>
        <v>0</v>
      </c>
      <c r="P115" t="s">
        <v>26</v>
      </c>
    </row>
    <row r="116" spans="1:16" ht="25.5" x14ac:dyDescent="0.2">
      <c r="A116" s="28" t="s">
        <v>56</v>
      </c>
      <c r="E116" s="29" t="s">
        <v>294</v>
      </c>
    </row>
    <row r="117" spans="1:16" x14ac:dyDescent="0.2">
      <c r="A117" s="30" t="s">
        <v>58</v>
      </c>
      <c r="E117" s="31" t="s">
        <v>295</v>
      </c>
    </row>
    <row r="118" spans="1:16" ht="357" x14ac:dyDescent="0.2">
      <c r="A118" t="s">
        <v>59</v>
      </c>
      <c r="E118" s="29" t="s">
        <v>296</v>
      </c>
    </row>
    <row r="119" spans="1:16" x14ac:dyDescent="0.2">
      <c r="A119" s="18" t="s">
        <v>50</v>
      </c>
      <c r="B119" s="23" t="s">
        <v>297</v>
      </c>
      <c r="C119" s="23" t="s">
        <v>298</v>
      </c>
      <c r="D119" s="18" t="s">
        <v>52</v>
      </c>
      <c r="E119" s="24" t="s">
        <v>299</v>
      </c>
      <c r="F119" s="25" t="s">
        <v>300</v>
      </c>
      <c r="G119" s="26">
        <v>51144.9</v>
      </c>
      <c r="H119" s="27"/>
      <c r="I119" s="27">
        <f>ROUND(ROUND(H119,2)*ROUND(G119,3),2)</f>
        <v>0</v>
      </c>
      <c r="J119" s="25" t="s">
        <v>55</v>
      </c>
      <c r="O119">
        <f>(I119*21)/100</f>
        <v>0</v>
      </c>
      <c r="P119" t="s">
        <v>26</v>
      </c>
    </row>
    <row r="120" spans="1:16" x14ac:dyDescent="0.2">
      <c r="A120" s="28" t="s">
        <v>56</v>
      </c>
      <c r="E120" s="29" t="s">
        <v>301</v>
      </c>
    </row>
    <row r="121" spans="1:16" x14ac:dyDescent="0.2">
      <c r="A121" s="30" t="s">
        <v>58</v>
      </c>
      <c r="E121" s="31" t="s">
        <v>302</v>
      </c>
    </row>
    <row r="122" spans="1:16" ht="25.5" x14ac:dyDescent="0.2">
      <c r="A122" t="s">
        <v>59</v>
      </c>
      <c r="E122" s="29" t="s">
        <v>303</v>
      </c>
    </row>
    <row r="123" spans="1:16" x14ac:dyDescent="0.2">
      <c r="A123" s="18" t="s">
        <v>50</v>
      </c>
      <c r="B123" s="23" t="s">
        <v>304</v>
      </c>
      <c r="C123" s="23" t="s">
        <v>305</v>
      </c>
      <c r="D123" s="18" t="s">
        <v>52</v>
      </c>
      <c r="E123" s="24" t="s">
        <v>306</v>
      </c>
      <c r="F123" s="25" t="s">
        <v>149</v>
      </c>
      <c r="G123" s="26">
        <v>18.832000000000001</v>
      </c>
      <c r="H123" s="27"/>
      <c r="I123" s="27">
        <f>ROUND(ROUND(H123,2)*ROUND(G123,3),2)</f>
        <v>0</v>
      </c>
      <c r="J123" s="25" t="s">
        <v>55</v>
      </c>
      <c r="O123">
        <f>(I123*21)/100</f>
        <v>0</v>
      </c>
      <c r="P123" t="s">
        <v>26</v>
      </c>
    </row>
    <row r="124" spans="1:16" x14ac:dyDescent="0.2">
      <c r="A124" s="28" t="s">
        <v>56</v>
      </c>
      <c r="E124" s="29" t="s">
        <v>307</v>
      </c>
    </row>
    <row r="125" spans="1:16" x14ac:dyDescent="0.2">
      <c r="A125" s="30" t="s">
        <v>58</v>
      </c>
      <c r="E125" s="31" t="s">
        <v>308</v>
      </c>
    </row>
    <row r="126" spans="1:16" ht="242.25" x14ac:dyDescent="0.2">
      <c r="A126" t="s">
        <v>59</v>
      </c>
      <c r="E126" s="29" t="s">
        <v>309</v>
      </c>
    </row>
    <row r="127" spans="1:16" x14ac:dyDescent="0.2">
      <c r="A127" s="18" t="s">
        <v>50</v>
      </c>
      <c r="B127" s="23" t="s">
        <v>310</v>
      </c>
      <c r="C127" s="23" t="s">
        <v>311</v>
      </c>
      <c r="D127" s="18" t="s">
        <v>137</v>
      </c>
      <c r="E127" s="24" t="s">
        <v>312</v>
      </c>
      <c r="F127" s="25" t="s">
        <v>149</v>
      </c>
      <c r="G127" s="26">
        <v>3.7320000000000002</v>
      </c>
      <c r="H127" s="27"/>
      <c r="I127" s="27">
        <f>ROUND(ROUND(H127,2)*ROUND(G127,3),2)</f>
        <v>0</v>
      </c>
      <c r="J127" s="25" t="s">
        <v>55</v>
      </c>
      <c r="O127">
        <f>(I127*21)/100</f>
        <v>0</v>
      </c>
      <c r="P127" t="s">
        <v>26</v>
      </c>
    </row>
    <row r="128" spans="1:16" x14ac:dyDescent="0.2">
      <c r="A128" s="28" t="s">
        <v>56</v>
      </c>
      <c r="E128" s="29" t="s">
        <v>313</v>
      </c>
    </row>
    <row r="129" spans="1:16" x14ac:dyDescent="0.2">
      <c r="A129" s="30" t="s">
        <v>58</v>
      </c>
      <c r="E129" s="31" t="s">
        <v>314</v>
      </c>
    </row>
    <row r="130" spans="1:16" ht="229.5" x14ac:dyDescent="0.2">
      <c r="A130" t="s">
        <v>59</v>
      </c>
      <c r="E130" s="29" t="s">
        <v>315</v>
      </c>
    </row>
    <row r="131" spans="1:16" x14ac:dyDescent="0.2">
      <c r="A131" s="18" t="s">
        <v>50</v>
      </c>
      <c r="B131" s="23" t="s">
        <v>316</v>
      </c>
      <c r="C131" s="23" t="s">
        <v>311</v>
      </c>
      <c r="D131" s="18" t="s">
        <v>143</v>
      </c>
      <c r="E131" s="24" t="s">
        <v>312</v>
      </c>
      <c r="F131" s="25" t="s">
        <v>149</v>
      </c>
      <c r="G131" s="26">
        <v>16.875</v>
      </c>
      <c r="H131" s="27"/>
      <c r="I131" s="27">
        <f>ROUND(ROUND(H131,2)*ROUND(G131,3),2)</f>
        <v>0</v>
      </c>
      <c r="J131" s="25" t="s">
        <v>55</v>
      </c>
      <c r="O131">
        <f>(I131*21)/100</f>
        <v>0</v>
      </c>
      <c r="P131" t="s">
        <v>26</v>
      </c>
    </row>
    <row r="132" spans="1:16" x14ac:dyDescent="0.2">
      <c r="A132" s="28" t="s">
        <v>56</v>
      </c>
      <c r="E132" s="29" t="s">
        <v>317</v>
      </c>
    </row>
    <row r="133" spans="1:16" x14ac:dyDescent="0.2">
      <c r="A133" s="30" t="s">
        <v>58</v>
      </c>
      <c r="E133" s="31" t="s">
        <v>318</v>
      </c>
    </row>
    <row r="134" spans="1:16" ht="229.5" x14ac:dyDescent="0.2">
      <c r="A134" t="s">
        <v>59</v>
      </c>
      <c r="E134" s="29" t="s">
        <v>315</v>
      </c>
    </row>
    <row r="135" spans="1:16" x14ac:dyDescent="0.2">
      <c r="A135" s="18" t="s">
        <v>50</v>
      </c>
      <c r="B135" s="23" t="s">
        <v>319</v>
      </c>
      <c r="C135" s="23" t="s">
        <v>311</v>
      </c>
      <c r="D135" s="18" t="s">
        <v>232</v>
      </c>
      <c r="E135" s="24" t="s">
        <v>312</v>
      </c>
      <c r="F135" s="25" t="s">
        <v>149</v>
      </c>
      <c r="G135" s="26">
        <v>176.06</v>
      </c>
      <c r="H135" s="27"/>
      <c r="I135" s="27">
        <f>ROUND(ROUND(H135,2)*ROUND(G135,3),2)</f>
        <v>0</v>
      </c>
      <c r="J135" s="25" t="s">
        <v>55</v>
      </c>
      <c r="O135">
        <f>(I135*21)/100</f>
        <v>0</v>
      </c>
      <c r="P135" t="s">
        <v>26</v>
      </c>
    </row>
    <row r="136" spans="1:16" ht="51" x14ac:dyDescent="0.2">
      <c r="A136" s="28" t="s">
        <v>56</v>
      </c>
      <c r="E136" s="29" t="s">
        <v>320</v>
      </c>
    </row>
    <row r="137" spans="1:16" x14ac:dyDescent="0.2">
      <c r="A137" s="30" t="s">
        <v>58</v>
      </c>
      <c r="E137" s="31" t="s">
        <v>321</v>
      </c>
    </row>
    <row r="138" spans="1:16" ht="229.5" x14ac:dyDescent="0.2">
      <c r="A138" t="s">
        <v>59</v>
      </c>
      <c r="E138" s="29" t="s">
        <v>315</v>
      </c>
    </row>
    <row r="139" spans="1:16" x14ac:dyDescent="0.2">
      <c r="A139" s="18" t="s">
        <v>50</v>
      </c>
      <c r="B139" s="23" t="s">
        <v>322</v>
      </c>
      <c r="C139" s="23" t="s">
        <v>311</v>
      </c>
      <c r="D139" s="18" t="s">
        <v>323</v>
      </c>
      <c r="E139" s="24" t="s">
        <v>312</v>
      </c>
      <c r="F139" s="25" t="s">
        <v>149</v>
      </c>
      <c r="G139" s="26">
        <v>200</v>
      </c>
      <c r="H139" s="27"/>
      <c r="I139" s="27">
        <f>ROUND(ROUND(H139,2)*ROUND(G139,3),2)</f>
        <v>0</v>
      </c>
      <c r="J139" s="25" t="s">
        <v>55</v>
      </c>
      <c r="O139">
        <f>(I139*21)/100</f>
        <v>0</v>
      </c>
      <c r="P139" t="s">
        <v>26</v>
      </c>
    </row>
    <row r="140" spans="1:16" ht="25.5" x14ac:dyDescent="0.2">
      <c r="A140" s="28" t="s">
        <v>56</v>
      </c>
      <c r="E140" s="29" t="s">
        <v>324</v>
      </c>
    </row>
    <row r="141" spans="1:16" x14ac:dyDescent="0.2">
      <c r="A141" s="30" t="s">
        <v>58</v>
      </c>
      <c r="E141" s="31" t="s">
        <v>52</v>
      </c>
    </row>
    <row r="142" spans="1:16" ht="229.5" x14ac:dyDescent="0.2">
      <c r="A142" t="s">
        <v>59</v>
      </c>
      <c r="E142" s="29" t="s">
        <v>315</v>
      </c>
    </row>
    <row r="143" spans="1:16" x14ac:dyDescent="0.2">
      <c r="A143" s="18" t="s">
        <v>50</v>
      </c>
      <c r="B143" s="23" t="s">
        <v>325</v>
      </c>
      <c r="C143" s="23" t="s">
        <v>326</v>
      </c>
      <c r="D143" s="18" t="s">
        <v>137</v>
      </c>
      <c r="E143" s="24" t="s">
        <v>327</v>
      </c>
      <c r="F143" s="25" t="s">
        <v>149</v>
      </c>
      <c r="G143" s="26">
        <v>217.679</v>
      </c>
      <c r="H143" s="27"/>
      <c r="I143" s="27">
        <f>ROUND(ROUND(H143,2)*ROUND(G143,3),2)</f>
        <v>0</v>
      </c>
      <c r="J143" s="25" t="s">
        <v>55</v>
      </c>
      <c r="O143">
        <f>(I143*21)/100</f>
        <v>0</v>
      </c>
      <c r="P143" t="s">
        <v>26</v>
      </c>
    </row>
    <row r="144" spans="1:16" x14ac:dyDescent="0.2">
      <c r="A144" s="28" t="s">
        <v>56</v>
      </c>
      <c r="E144" s="29" t="s">
        <v>328</v>
      </c>
    </row>
    <row r="145" spans="1:16" x14ac:dyDescent="0.2">
      <c r="A145" s="30" t="s">
        <v>58</v>
      </c>
      <c r="E145" s="31" t="s">
        <v>329</v>
      </c>
    </row>
    <row r="146" spans="1:16" ht="229.5" x14ac:dyDescent="0.2">
      <c r="A146" t="s">
        <v>59</v>
      </c>
      <c r="E146" s="29" t="s">
        <v>330</v>
      </c>
    </row>
    <row r="147" spans="1:16" x14ac:dyDescent="0.2">
      <c r="A147" s="18" t="s">
        <v>50</v>
      </c>
      <c r="B147" s="23" t="s">
        <v>331</v>
      </c>
      <c r="C147" s="23" t="s">
        <v>326</v>
      </c>
      <c r="D147" s="18" t="s">
        <v>143</v>
      </c>
      <c r="E147" s="24" t="s">
        <v>327</v>
      </c>
      <c r="F147" s="25" t="s">
        <v>149</v>
      </c>
      <c r="G147" s="26">
        <v>187.44</v>
      </c>
      <c r="H147" s="27"/>
      <c r="I147" s="27">
        <f>ROUND(ROUND(H147,2)*ROUND(G147,3),2)</f>
        <v>0</v>
      </c>
      <c r="J147" s="25" t="s">
        <v>55</v>
      </c>
      <c r="O147">
        <f>(I147*21)/100</f>
        <v>0</v>
      </c>
      <c r="P147" t="s">
        <v>26</v>
      </c>
    </row>
    <row r="148" spans="1:16" x14ac:dyDescent="0.2">
      <c r="A148" s="28" t="s">
        <v>56</v>
      </c>
      <c r="E148" s="29" t="s">
        <v>332</v>
      </c>
    </row>
    <row r="149" spans="1:16" x14ac:dyDescent="0.2">
      <c r="A149" s="30" t="s">
        <v>58</v>
      </c>
      <c r="E149" s="31" t="s">
        <v>333</v>
      </c>
    </row>
    <row r="150" spans="1:16" ht="229.5" x14ac:dyDescent="0.2">
      <c r="A150" t="s">
        <v>59</v>
      </c>
      <c r="E150" s="29" t="s">
        <v>330</v>
      </c>
    </row>
    <row r="151" spans="1:16" x14ac:dyDescent="0.2">
      <c r="A151" s="18" t="s">
        <v>50</v>
      </c>
      <c r="B151" s="23" t="s">
        <v>334</v>
      </c>
      <c r="C151" s="23" t="s">
        <v>326</v>
      </c>
      <c r="D151" s="18" t="s">
        <v>232</v>
      </c>
      <c r="E151" s="24" t="s">
        <v>327</v>
      </c>
      <c r="F151" s="25" t="s">
        <v>149</v>
      </c>
      <c r="G151" s="26">
        <v>177.86</v>
      </c>
      <c r="H151" s="27"/>
      <c r="I151" s="27">
        <f>ROUND(ROUND(H151,2)*ROUND(G151,3),2)</f>
        <v>0</v>
      </c>
      <c r="J151" s="25" t="s">
        <v>55</v>
      </c>
      <c r="O151">
        <f>(I151*21)/100</f>
        <v>0</v>
      </c>
      <c r="P151" t="s">
        <v>26</v>
      </c>
    </row>
    <row r="152" spans="1:16" ht="25.5" x14ac:dyDescent="0.2">
      <c r="A152" s="28" t="s">
        <v>56</v>
      </c>
      <c r="E152" s="29" t="s">
        <v>335</v>
      </c>
    </row>
    <row r="153" spans="1:16" x14ac:dyDescent="0.2">
      <c r="A153" s="30" t="s">
        <v>58</v>
      </c>
      <c r="E153" s="31" t="s">
        <v>336</v>
      </c>
    </row>
    <row r="154" spans="1:16" ht="242.25" x14ac:dyDescent="0.2">
      <c r="A154" t="s">
        <v>59</v>
      </c>
      <c r="E154" s="29" t="s">
        <v>337</v>
      </c>
    </row>
    <row r="155" spans="1:16" x14ac:dyDescent="0.2">
      <c r="A155" s="18" t="s">
        <v>50</v>
      </c>
      <c r="B155" s="23" t="s">
        <v>338</v>
      </c>
      <c r="C155" s="23" t="s">
        <v>339</v>
      </c>
      <c r="D155" s="18" t="s">
        <v>52</v>
      </c>
      <c r="E155" s="24" t="s">
        <v>340</v>
      </c>
      <c r="F155" s="25" t="s">
        <v>149</v>
      </c>
      <c r="G155" s="26">
        <v>26.97</v>
      </c>
      <c r="H155" s="27"/>
      <c r="I155" s="27">
        <f>ROUND(ROUND(H155,2)*ROUND(G155,3),2)</f>
        <v>0</v>
      </c>
      <c r="J155" s="25" t="s">
        <v>55</v>
      </c>
      <c r="O155">
        <f>(I155*21)/100</f>
        <v>0</v>
      </c>
      <c r="P155" t="s">
        <v>26</v>
      </c>
    </row>
    <row r="156" spans="1:16" ht="38.25" x14ac:dyDescent="0.2">
      <c r="A156" s="28" t="s">
        <v>56</v>
      </c>
      <c r="E156" s="29" t="s">
        <v>341</v>
      </c>
    </row>
    <row r="157" spans="1:16" x14ac:dyDescent="0.2">
      <c r="A157" s="30" t="s">
        <v>58</v>
      </c>
      <c r="E157" s="31" t="s">
        <v>342</v>
      </c>
    </row>
    <row r="158" spans="1:16" ht="267.75" x14ac:dyDescent="0.2">
      <c r="A158" t="s">
        <v>59</v>
      </c>
      <c r="E158" s="29" t="s">
        <v>343</v>
      </c>
    </row>
    <row r="159" spans="1:16" x14ac:dyDescent="0.2">
      <c r="A159" s="18" t="s">
        <v>50</v>
      </c>
      <c r="B159" s="23" t="s">
        <v>344</v>
      </c>
      <c r="C159" s="23" t="s">
        <v>345</v>
      </c>
      <c r="D159" s="18" t="s">
        <v>52</v>
      </c>
      <c r="E159" s="24" t="s">
        <v>346</v>
      </c>
      <c r="F159" s="25" t="s">
        <v>170</v>
      </c>
      <c r="G159" s="26">
        <v>618.10299999999995</v>
      </c>
      <c r="H159" s="27"/>
      <c r="I159" s="27">
        <f>ROUND(ROUND(H159,2)*ROUND(G159,3),2)</f>
        <v>0</v>
      </c>
      <c r="J159" s="25" t="s">
        <v>55</v>
      </c>
      <c r="O159">
        <f>(I159*21)/100</f>
        <v>0</v>
      </c>
      <c r="P159" t="s">
        <v>26</v>
      </c>
    </row>
    <row r="160" spans="1:16" x14ac:dyDescent="0.2">
      <c r="A160" s="28" t="s">
        <v>56</v>
      </c>
      <c r="E160" s="29" t="s">
        <v>347</v>
      </c>
    </row>
    <row r="161" spans="1:16" x14ac:dyDescent="0.2">
      <c r="A161" s="30" t="s">
        <v>58</v>
      </c>
      <c r="E161" s="31" t="s">
        <v>348</v>
      </c>
    </row>
    <row r="162" spans="1:16" ht="38.25" x14ac:dyDescent="0.2">
      <c r="A162" t="s">
        <v>59</v>
      </c>
      <c r="E162" s="29" t="s">
        <v>349</v>
      </c>
    </row>
    <row r="163" spans="1:16" x14ac:dyDescent="0.2">
      <c r="A163" s="18" t="s">
        <v>50</v>
      </c>
      <c r="B163" s="23" t="s">
        <v>350</v>
      </c>
      <c r="C163" s="23" t="s">
        <v>351</v>
      </c>
      <c r="D163" s="18" t="s">
        <v>52</v>
      </c>
      <c r="E163" s="24" t="s">
        <v>352</v>
      </c>
      <c r="F163" s="25" t="s">
        <v>170</v>
      </c>
      <c r="G163" s="26">
        <v>475.08300000000003</v>
      </c>
      <c r="H163" s="27"/>
      <c r="I163" s="27">
        <f>ROUND(ROUND(H163,2)*ROUND(G163,3),2)</f>
        <v>0</v>
      </c>
      <c r="J163" s="25" t="s">
        <v>55</v>
      </c>
      <c r="O163">
        <f>(I163*21)/100</f>
        <v>0</v>
      </c>
      <c r="P163" t="s">
        <v>26</v>
      </c>
    </row>
    <row r="164" spans="1:16" x14ac:dyDescent="0.2">
      <c r="A164" s="28" t="s">
        <v>56</v>
      </c>
      <c r="E164" s="29" t="s">
        <v>353</v>
      </c>
    </row>
    <row r="165" spans="1:16" x14ac:dyDescent="0.2">
      <c r="A165" s="30" t="s">
        <v>58</v>
      </c>
      <c r="E165" s="31" t="s">
        <v>354</v>
      </c>
    </row>
    <row r="166" spans="1:16" ht="25.5" x14ac:dyDescent="0.2">
      <c r="A166" t="s">
        <v>59</v>
      </c>
      <c r="E166" s="29" t="s">
        <v>355</v>
      </c>
    </row>
    <row r="167" spans="1:16" x14ac:dyDescent="0.2">
      <c r="A167" s="18" t="s">
        <v>50</v>
      </c>
      <c r="B167" s="23" t="s">
        <v>356</v>
      </c>
      <c r="C167" s="23" t="s">
        <v>357</v>
      </c>
      <c r="D167" s="18" t="s">
        <v>52</v>
      </c>
      <c r="E167" s="24" t="s">
        <v>358</v>
      </c>
      <c r="F167" s="25" t="s">
        <v>170</v>
      </c>
      <c r="G167" s="26">
        <v>618.10299999999995</v>
      </c>
      <c r="H167" s="27"/>
      <c r="I167" s="27">
        <f>ROUND(ROUND(H167,2)*ROUND(G167,3),2)</f>
        <v>0</v>
      </c>
      <c r="J167" s="25" t="s">
        <v>55</v>
      </c>
      <c r="O167">
        <f>(I167*21)/100</f>
        <v>0</v>
      </c>
      <c r="P167" t="s">
        <v>26</v>
      </c>
    </row>
    <row r="168" spans="1:16" x14ac:dyDescent="0.2">
      <c r="A168" s="28" t="s">
        <v>56</v>
      </c>
      <c r="E168" s="29" t="s">
        <v>359</v>
      </c>
    </row>
    <row r="169" spans="1:16" x14ac:dyDescent="0.2">
      <c r="A169" s="30" t="s">
        <v>58</v>
      </c>
      <c r="E169" s="31" t="s">
        <v>348</v>
      </c>
    </row>
    <row r="170" spans="1:16" x14ac:dyDescent="0.2">
      <c r="A170" t="s">
        <v>59</v>
      </c>
      <c r="E170" s="29" t="s">
        <v>360</v>
      </c>
    </row>
    <row r="171" spans="1:16" x14ac:dyDescent="0.2">
      <c r="A171" s="18" t="s">
        <v>50</v>
      </c>
      <c r="B171" s="23" t="s">
        <v>361</v>
      </c>
      <c r="C171" s="23" t="s">
        <v>362</v>
      </c>
      <c r="D171" s="18" t="s">
        <v>52</v>
      </c>
      <c r="E171" s="24" t="s">
        <v>363</v>
      </c>
      <c r="F171" s="25" t="s">
        <v>170</v>
      </c>
      <c r="G171" s="26">
        <v>618.10299999999995</v>
      </c>
      <c r="H171" s="27"/>
      <c r="I171" s="27">
        <f>ROUND(ROUND(H171,2)*ROUND(G171,3),2)</f>
        <v>0</v>
      </c>
      <c r="J171" s="25" t="s">
        <v>55</v>
      </c>
      <c r="O171">
        <f>(I171*21)/100</f>
        <v>0</v>
      </c>
      <c r="P171" t="s">
        <v>26</v>
      </c>
    </row>
    <row r="172" spans="1:16" ht="25.5" x14ac:dyDescent="0.2">
      <c r="A172" s="28" t="s">
        <v>56</v>
      </c>
      <c r="E172" s="29" t="s">
        <v>364</v>
      </c>
    </row>
    <row r="173" spans="1:16" x14ac:dyDescent="0.2">
      <c r="A173" s="30" t="s">
        <v>58</v>
      </c>
      <c r="E173" s="31" t="s">
        <v>348</v>
      </c>
    </row>
    <row r="174" spans="1:16" ht="38.25" x14ac:dyDescent="0.2">
      <c r="A174" t="s">
        <v>59</v>
      </c>
      <c r="E174" s="29" t="s">
        <v>365</v>
      </c>
    </row>
    <row r="175" spans="1:16" x14ac:dyDescent="0.2">
      <c r="A175" s="18" t="s">
        <v>50</v>
      </c>
      <c r="B175" s="23" t="s">
        <v>366</v>
      </c>
      <c r="C175" s="23" t="s">
        <v>367</v>
      </c>
      <c r="D175" s="18" t="s">
        <v>52</v>
      </c>
      <c r="E175" s="24" t="s">
        <v>368</v>
      </c>
      <c r="F175" s="25" t="s">
        <v>170</v>
      </c>
      <c r="G175" s="26">
        <v>618.10299999999995</v>
      </c>
      <c r="H175" s="27"/>
      <c r="I175" s="27">
        <f>ROUND(ROUND(H175,2)*ROUND(G175,3),2)</f>
        <v>0</v>
      </c>
      <c r="J175" s="25" t="s">
        <v>55</v>
      </c>
      <c r="O175">
        <f>(I175*21)/100</f>
        <v>0</v>
      </c>
      <c r="P175" t="s">
        <v>26</v>
      </c>
    </row>
    <row r="176" spans="1:16" ht="25.5" x14ac:dyDescent="0.2">
      <c r="A176" s="28" t="s">
        <v>56</v>
      </c>
      <c r="E176" s="29" t="s">
        <v>369</v>
      </c>
    </row>
    <row r="177" spans="1:18" x14ac:dyDescent="0.2">
      <c r="A177" s="30" t="s">
        <v>58</v>
      </c>
      <c r="E177" s="31" t="s">
        <v>348</v>
      </c>
    </row>
    <row r="178" spans="1:18" ht="25.5" x14ac:dyDescent="0.2">
      <c r="A178" t="s">
        <v>59</v>
      </c>
      <c r="E178" s="29" t="s">
        <v>370</v>
      </c>
    </row>
    <row r="179" spans="1:18" x14ac:dyDescent="0.2">
      <c r="A179" s="18" t="s">
        <v>50</v>
      </c>
      <c r="B179" s="23" t="s">
        <v>371</v>
      </c>
      <c r="C179" s="23" t="s">
        <v>372</v>
      </c>
      <c r="D179" s="18" t="s">
        <v>52</v>
      </c>
      <c r="E179" s="24" t="s">
        <v>373</v>
      </c>
      <c r="F179" s="25" t="s">
        <v>170</v>
      </c>
      <c r="G179" s="26">
        <v>20</v>
      </c>
      <c r="H179" s="27"/>
      <c r="I179" s="27">
        <f>ROUND(ROUND(H179,2)*ROUND(G179,3),2)</f>
        <v>0</v>
      </c>
      <c r="J179" s="25" t="s">
        <v>55</v>
      </c>
      <c r="O179">
        <f>(I179*21)/100</f>
        <v>0</v>
      </c>
      <c r="P179" t="s">
        <v>26</v>
      </c>
    </row>
    <row r="180" spans="1:18" x14ac:dyDescent="0.2">
      <c r="A180" s="28" t="s">
        <v>56</v>
      </c>
      <c r="E180" s="29" t="s">
        <v>374</v>
      </c>
    </row>
    <row r="181" spans="1:18" x14ac:dyDescent="0.2">
      <c r="A181" s="30" t="s">
        <v>58</v>
      </c>
      <c r="E181" s="31" t="s">
        <v>375</v>
      </c>
    </row>
    <row r="182" spans="1:18" ht="38.25" x14ac:dyDescent="0.2">
      <c r="A182" t="s">
        <v>59</v>
      </c>
      <c r="E182" s="29" t="s">
        <v>376</v>
      </c>
    </row>
    <row r="183" spans="1:18" ht="25.5" x14ac:dyDescent="0.2">
      <c r="A183" s="18" t="s">
        <v>50</v>
      </c>
      <c r="B183" s="23" t="s">
        <v>377</v>
      </c>
      <c r="C183" s="23" t="s">
        <v>378</v>
      </c>
      <c r="D183" s="18" t="s">
        <v>52</v>
      </c>
      <c r="E183" s="24" t="s">
        <v>379</v>
      </c>
      <c r="F183" s="25" t="s">
        <v>91</v>
      </c>
      <c r="G183" s="26">
        <v>3</v>
      </c>
      <c r="H183" s="27"/>
      <c r="I183" s="27">
        <f>ROUND(ROUND(H183,2)*ROUND(G183,3),2)</f>
        <v>0</v>
      </c>
      <c r="J183" s="25" t="s">
        <v>55</v>
      </c>
      <c r="O183">
        <f>(I183*21)/100</f>
        <v>0</v>
      </c>
      <c r="P183" t="s">
        <v>26</v>
      </c>
    </row>
    <row r="184" spans="1:18" ht="76.5" x14ac:dyDescent="0.2">
      <c r="A184" s="28" t="s">
        <v>56</v>
      </c>
      <c r="E184" s="29" t="s">
        <v>380</v>
      </c>
    </row>
    <row r="185" spans="1:18" x14ac:dyDescent="0.2">
      <c r="A185" s="30" t="s">
        <v>58</v>
      </c>
      <c r="E185" s="31" t="s">
        <v>52</v>
      </c>
    </row>
    <row r="186" spans="1:18" ht="114.75" x14ac:dyDescent="0.2">
      <c r="A186" t="s">
        <v>59</v>
      </c>
      <c r="E186" s="29" t="s">
        <v>381</v>
      </c>
    </row>
    <row r="187" spans="1:18" ht="12.75" customHeight="1" x14ac:dyDescent="0.2">
      <c r="A187" s="5" t="s">
        <v>47</v>
      </c>
      <c r="B187" s="5"/>
      <c r="C187" s="32" t="s">
        <v>26</v>
      </c>
      <c r="D187" s="5"/>
      <c r="E187" s="21" t="s">
        <v>382</v>
      </c>
      <c r="F187" s="5"/>
      <c r="G187" s="5"/>
      <c r="H187" s="5"/>
      <c r="I187" s="33">
        <f>0+Q187</f>
        <v>0</v>
      </c>
      <c r="J187" s="5"/>
      <c r="O187">
        <f>0+R187</f>
        <v>0</v>
      </c>
      <c r="Q187">
        <f>0+I188+I192+I196+I200+I204+I208+I212+I216</f>
        <v>0</v>
      </c>
      <c r="R187">
        <f>0+O188+O192+O196+O200+O204+O208+O212+O216</f>
        <v>0</v>
      </c>
    </row>
    <row r="188" spans="1:18" x14ac:dyDescent="0.2">
      <c r="A188" s="18" t="s">
        <v>50</v>
      </c>
      <c r="B188" s="23" t="s">
        <v>383</v>
      </c>
      <c r="C188" s="23" t="s">
        <v>384</v>
      </c>
      <c r="D188" s="18" t="s">
        <v>52</v>
      </c>
      <c r="E188" s="24" t="s">
        <v>385</v>
      </c>
      <c r="F188" s="25" t="s">
        <v>259</v>
      </c>
      <c r="G188" s="26">
        <v>61</v>
      </c>
      <c r="H188" s="27"/>
      <c r="I188" s="27">
        <f>ROUND(ROUND(H188,2)*ROUND(G188,3),2)</f>
        <v>0</v>
      </c>
      <c r="J188" s="25" t="s">
        <v>55</v>
      </c>
      <c r="O188">
        <f>(I188*21)/100</f>
        <v>0</v>
      </c>
      <c r="P188" t="s">
        <v>26</v>
      </c>
    </row>
    <row r="189" spans="1:18" x14ac:dyDescent="0.2">
      <c r="A189" s="28" t="s">
        <v>56</v>
      </c>
      <c r="E189" s="29" t="s">
        <v>386</v>
      </c>
    </row>
    <row r="190" spans="1:18" x14ac:dyDescent="0.2">
      <c r="A190" s="30" t="s">
        <v>58</v>
      </c>
      <c r="E190" s="31" t="s">
        <v>387</v>
      </c>
    </row>
    <row r="191" spans="1:18" ht="165.75" x14ac:dyDescent="0.2">
      <c r="A191" t="s">
        <v>59</v>
      </c>
      <c r="E191" s="29" t="s">
        <v>388</v>
      </c>
    </row>
    <row r="192" spans="1:18" x14ac:dyDescent="0.2">
      <c r="A192" s="18" t="s">
        <v>50</v>
      </c>
      <c r="B192" s="23" t="s">
        <v>389</v>
      </c>
      <c r="C192" s="23" t="s">
        <v>390</v>
      </c>
      <c r="D192" s="18" t="s">
        <v>137</v>
      </c>
      <c r="E192" s="24" t="s">
        <v>391</v>
      </c>
      <c r="F192" s="25" t="s">
        <v>149</v>
      </c>
      <c r="G192" s="26">
        <v>95</v>
      </c>
      <c r="H192" s="27"/>
      <c r="I192" s="27">
        <f>ROUND(ROUND(H192,2)*ROUND(G192,3),2)</f>
        <v>0</v>
      </c>
      <c r="J192" s="25" t="s">
        <v>55</v>
      </c>
      <c r="O192">
        <f>(I192*21)/100</f>
        <v>0</v>
      </c>
      <c r="P192" t="s">
        <v>26</v>
      </c>
    </row>
    <row r="193" spans="1:16" ht="38.25" x14ac:dyDescent="0.2">
      <c r="A193" s="28" t="s">
        <v>56</v>
      </c>
      <c r="E193" s="29" t="s">
        <v>392</v>
      </c>
    </row>
    <row r="194" spans="1:16" x14ac:dyDescent="0.2">
      <c r="A194" s="30" t="s">
        <v>58</v>
      </c>
      <c r="E194" s="31" t="s">
        <v>52</v>
      </c>
    </row>
    <row r="195" spans="1:16" ht="38.25" x14ac:dyDescent="0.2">
      <c r="A195" t="s">
        <v>59</v>
      </c>
      <c r="E195" s="29" t="s">
        <v>393</v>
      </c>
    </row>
    <row r="196" spans="1:16" x14ac:dyDescent="0.2">
      <c r="A196" s="18" t="s">
        <v>50</v>
      </c>
      <c r="B196" s="23" t="s">
        <v>394</v>
      </c>
      <c r="C196" s="23" t="s">
        <v>390</v>
      </c>
      <c r="D196" s="18" t="s">
        <v>143</v>
      </c>
      <c r="E196" s="24" t="s">
        <v>391</v>
      </c>
      <c r="F196" s="25" t="s">
        <v>149</v>
      </c>
      <c r="G196" s="26">
        <v>98.498000000000005</v>
      </c>
      <c r="H196" s="27"/>
      <c r="I196" s="27">
        <f>ROUND(ROUND(H196,2)*ROUND(G196,3),2)</f>
        <v>0</v>
      </c>
      <c r="J196" s="25" t="s">
        <v>55</v>
      </c>
      <c r="O196">
        <f>(I196*21)/100</f>
        <v>0</v>
      </c>
      <c r="P196" t="s">
        <v>26</v>
      </c>
    </row>
    <row r="197" spans="1:16" ht="25.5" x14ac:dyDescent="0.2">
      <c r="A197" s="28" t="s">
        <v>56</v>
      </c>
      <c r="E197" s="29" t="s">
        <v>395</v>
      </c>
    </row>
    <row r="198" spans="1:16" x14ac:dyDescent="0.2">
      <c r="A198" s="30" t="s">
        <v>58</v>
      </c>
      <c r="E198" s="31" t="s">
        <v>396</v>
      </c>
    </row>
    <row r="199" spans="1:16" ht="38.25" x14ac:dyDescent="0.2">
      <c r="A199" t="s">
        <v>59</v>
      </c>
      <c r="E199" s="29" t="s">
        <v>393</v>
      </c>
    </row>
    <row r="200" spans="1:16" x14ac:dyDescent="0.2">
      <c r="A200" s="18" t="s">
        <v>50</v>
      </c>
      <c r="B200" s="23" t="s">
        <v>397</v>
      </c>
      <c r="C200" s="23" t="s">
        <v>398</v>
      </c>
      <c r="D200" s="18" t="s">
        <v>52</v>
      </c>
      <c r="E200" s="24" t="s">
        <v>399</v>
      </c>
      <c r="F200" s="25" t="s">
        <v>149</v>
      </c>
      <c r="G200" s="26">
        <v>52.497999999999998</v>
      </c>
      <c r="H200" s="27"/>
      <c r="I200" s="27">
        <f>ROUND(ROUND(H200,2)*ROUND(G200,3),2)</f>
        <v>0</v>
      </c>
      <c r="J200" s="25" t="s">
        <v>55</v>
      </c>
      <c r="O200">
        <f>(I200*21)/100</f>
        <v>0</v>
      </c>
      <c r="P200" t="s">
        <v>26</v>
      </c>
    </row>
    <row r="201" spans="1:16" x14ac:dyDescent="0.2">
      <c r="A201" s="28" t="s">
        <v>56</v>
      </c>
      <c r="E201" s="29" t="s">
        <v>400</v>
      </c>
    </row>
    <row r="202" spans="1:16" x14ac:dyDescent="0.2">
      <c r="A202" s="30" t="s">
        <v>58</v>
      </c>
      <c r="E202" s="31" t="s">
        <v>401</v>
      </c>
    </row>
    <row r="203" spans="1:16" ht="395.25" x14ac:dyDescent="0.2">
      <c r="A203" t="s">
        <v>59</v>
      </c>
      <c r="E203" s="29" t="s">
        <v>402</v>
      </c>
    </row>
    <row r="204" spans="1:16" x14ac:dyDescent="0.2">
      <c r="A204" s="18" t="s">
        <v>50</v>
      </c>
      <c r="B204" s="23" t="s">
        <v>403</v>
      </c>
      <c r="C204" s="23" t="s">
        <v>404</v>
      </c>
      <c r="D204" s="18" t="s">
        <v>52</v>
      </c>
      <c r="E204" s="24" t="s">
        <v>405</v>
      </c>
      <c r="F204" s="25" t="s">
        <v>139</v>
      </c>
      <c r="G204" s="26">
        <v>9.4499999999999993</v>
      </c>
      <c r="H204" s="27"/>
      <c r="I204" s="27">
        <f>ROUND(ROUND(H204,2)*ROUND(G204,3),2)</f>
        <v>0</v>
      </c>
      <c r="J204" s="25" t="s">
        <v>55</v>
      </c>
      <c r="O204">
        <f>(I204*21)/100</f>
        <v>0</v>
      </c>
      <c r="P204" t="s">
        <v>26</v>
      </c>
    </row>
    <row r="205" spans="1:16" x14ac:dyDescent="0.2">
      <c r="A205" s="28" t="s">
        <v>56</v>
      </c>
      <c r="E205" s="29" t="s">
        <v>406</v>
      </c>
    </row>
    <row r="206" spans="1:16" x14ac:dyDescent="0.2">
      <c r="A206" s="30" t="s">
        <v>58</v>
      </c>
      <c r="E206" s="31" t="s">
        <v>407</v>
      </c>
    </row>
    <row r="207" spans="1:16" ht="280.5" x14ac:dyDescent="0.2">
      <c r="A207" t="s">
        <v>59</v>
      </c>
      <c r="E207" s="29" t="s">
        <v>408</v>
      </c>
    </row>
    <row r="208" spans="1:16" x14ac:dyDescent="0.2">
      <c r="A208" s="18" t="s">
        <v>50</v>
      </c>
      <c r="B208" s="23" t="s">
        <v>409</v>
      </c>
      <c r="C208" s="23" t="s">
        <v>410</v>
      </c>
      <c r="D208" s="18" t="s">
        <v>137</v>
      </c>
      <c r="E208" s="24" t="s">
        <v>411</v>
      </c>
      <c r="F208" s="25" t="s">
        <v>170</v>
      </c>
      <c r="G208" s="26">
        <v>396.8</v>
      </c>
      <c r="H208" s="27"/>
      <c r="I208" s="27">
        <f>ROUND(ROUND(H208,2)*ROUND(G208,3),2)</f>
        <v>0</v>
      </c>
      <c r="J208" s="25" t="s">
        <v>55</v>
      </c>
      <c r="O208">
        <f>(I208*21)/100</f>
        <v>0</v>
      </c>
      <c r="P208" t="s">
        <v>26</v>
      </c>
    </row>
    <row r="209" spans="1:18" ht="25.5" x14ac:dyDescent="0.2">
      <c r="A209" s="28" t="s">
        <v>56</v>
      </c>
      <c r="E209" s="29" t="s">
        <v>412</v>
      </c>
    </row>
    <row r="210" spans="1:18" x14ac:dyDescent="0.2">
      <c r="A210" s="30" t="s">
        <v>58</v>
      </c>
      <c r="E210" s="31" t="s">
        <v>413</v>
      </c>
    </row>
    <row r="211" spans="1:18" ht="102" x14ac:dyDescent="0.2">
      <c r="A211" t="s">
        <v>59</v>
      </c>
      <c r="E211" s="29" t="s">
        <v>414</v>
      </c>
    </row>
    <row r="212" spans="1:18" x14ac:dyDescent="0.2">
      <c r="A212" s="18" t="s">
        <v>50</v>
      </c>
      <c r="B212" s="23" t="s">
        <v>415</v>
      </c>
      <c r="C212" s="23" t="s">
        <v>410</v>
      </c>
      <c r="D212" s="18" t="s">
        <v>143</v>
      </c>
      <c r="E212" s="24" t="s">
        <v>411</v>
      </c>
      <c r="F212" s="25" t="s">
        <v>170</v>
      </c>
      <c r="G212" s="26">
        <v>504.13799999999998</v>
      </c>
      <c r="H212" s="27"/>
      <c r="I212" s="27">
        <f>ROUND(ROUND(H212,2)*ROUND(G212,3),2)</f>
        <v>0</v>
      </c>
      <c r="J212" s="25" t="s">
        <v>55</v>
      </c>
      <c r="O212">
        <f>(I212*21)/100</f>
        <v>0</v>
      </c>
      <c r="P212" t="s">
        <v>26</v>
      </c>
    </row>
    <row r="213" spans="1:18" ht="25.5" x14ac:dyDescent="0.2">
      <c r="A213" s="28" t="s">
        <v>56</v>
      </c>
      <c r="E213" s="29" t="s">
        <v>416</v>
      </c>
    </row>
    <row r="214" spans="1:18" x14ac:dyDescent="0.2">
      <c r="A214" s="30" t="s">
        <v>58</v>
      </c>
      <c r="E214" s="31" t="s">
        <v>417</v>
      </c>
    </row>
    <row r="215" spans="1:18" ht="102" x14ac:dyDescent="0.2">
      <c r="A215" t="s">
        <v>59</v>
      </c>
      <c r="E215" s="29" t="s">
        <v>414</v>
      </c>
    </row>
    <row r="216" spans="1:18" x14ac:dyDescent="0.2">
      <c r="A216" s="18" t="s">
        <v>50</v>
      </c>
      <c r="B216" s="23" t="s">
        <v>418</v>
      </c>
      <c r="C216" s="23" t="s">
        <v>419</v>
      </c>
      <c r="D216" s="18" t="s">
        <v>52</v>
      </c>
      <c r="E216" s="24" t="s">
        <v>420</v>
      </c>
      <c r="F216" s="25" t="s">
        <v>170</v>
      </c>
      <c r="G216" s="26">
        <v>198.4</v>
      </c>
      <c r="H216" s="27"/>
      <c r="I216" s="27">
        <f>ROUND(ROUND(H216,2)*ROUND(G216,3),2)</f>
        <v>0</v>
      </c>
      <c r="J216" s="25" t="s">
        <v>55</v>
      </c>
      <c r="O216">
        <f>(I216*21)/100</f>
        <v>0</v>
      </c>
      <c r="P216" t="s">
        <v>26</v>
      </c>
    </row>
    <row r="217" spans="1:18" x14ac:dyDescent="0.2">
      <c r="A217" s="28" t="s">
        <v>56</v>
      </c>
      <c r="E217" s="29" t="s">
        <v>421</v>
      </c>
    </row>
    <row r="218" spans="1:18" x14ac:dyDescent="0.2">
      <c r="A218" s="30" t="s">
        <v>58</v>
      </c>
      <c r="E218" s="31" t="s">
        <v>422</v>
      </c>
    </row>
    <row r="219" spans="1:18" ht="102" x14ac:dyDescent="0.2">
      <c r="A219" t="s">
        <v>59</v>
      </c>
      <c r="E219" s="29" t="s">
        <v>423</v>
      </c>
    </row>
    <row r="220" spans="1:18" ht="12.75" customHeight="1" x14ac:dyDescent="0.2">
      <c r="A220" s="5" t="s">
        <v>47</v>
      </c>
      <c r="B220" s="5"/>
      <c r="C220" s="32" t="s">
        <v>25</v>
      </c>
      <c r="D220" s="5"/>
      <c r="E220" s="21" t="s">
        <v>424</v>
      </c>
      <c r="F220" s="5"/>
      <c r="G220" s="5"/>
      <c r="H220" s="5"/>
      <c r="I220" s="33">
        <f>0+Q220</f>
        <v>0</v>
      </c>
      <c r="J220" s="5"/>
      <c r="O220">
        <f>0+R220</f>
        <v>0</v>
      </c>
      <c r="Q220">
        <f>0+I221+I225+I229+I233+I237+I241</f>
        <v>0</v>
      </c>
      <c r="R220">
        <f>0+O221+O225+O229+O233+O237+O241</f>
        <v>0</v>
      </c>
    </row>
    <row r="221" spans="1:18" x14ac:dyDescent="0.2">
      <c r="A221" s="18" t="s">
        <v>50</v>
      </c>
      <c r="B221" s="23" t="s">
        <v>425</v>
      </c>
      <c r="C221" s="23" t="s">
        <v>426</v>
      </c>
      <c r="D221" s="18" t="s">
        <v>52</v>
      </c>
      <c r="E221" s="24" t="s">
        <v>427</v>
      </c>
      <c r="F221" s="25" t="s">
        <v>428</v>
      </c>
      <c r="G221" s="26">
        <v>65</v>
      </c>
      <c r="H221" s="27"/>
      <c r="I221" s="27">
        <f>ROUND(ROUND(H221,2)*ROUND(G221,3),2)</f>
        <v>0</v>
      </c>
      <c r="J221" s="25" t="s">
        <v>55</v>
      </c>
      <c r="O221">
        <f>(I221*21)/100</f>
        <v>0</v>
      </c>
      <c r="P221" t="s">
        <v>26</v>
      </c>
    </row>
    <row r="222" spans="1:18" x14ac:dyDescent="0.2">
      <c r="A222" s="28" t="s">
        <v>56</v>
      </c>
      <c r="E222" s="29" t="s">
        <v>429</v>
      </c>
    </row>
    <row r="223" spans="1:18" x14ac:dyDescent="0.2">
      <c r="A223" s="30" t="s">
        <v>58</v>
      </c>
      <c r="E223" s="31" t="s">
        <v>430</v>
      </c>
    </row>
    <row r="224" spans="1:18" ht="25.5" x14ac:dyDescent="0.2">
      <c r="A224" t="s">
        <v>59</v>
      </c>
      <c r="E224" s="29" t="s">
        <v>431</v>
      </c>
    </row>
    <row r="225" spans="1:16" x14ac:dyDescent="0.2">
      <c r="A225" s="18" t="s">
        <v>50</v>
      </c>
      <c r="B225" s="23" t="s">
        <v>432</v>
      </c>
      <c r="C225" s="23" t="s">
        <v>433</v>
      </c>
      <c r="D225" s="18" t="s">
        <v>52</v>
      </c>
      <c r="E225" s="24" t="s">
        <v>434</v>
      </c>
      <c r="F225" s="25" t="s">
        <v>149</v>
      </c>
      <c r="G225" s="26">
        <v>1.073</v>
      </c>
      <c r="H225" s="27"/>
      <c r="I225" s="27">
        <f>ROUND(ROUND(H225,2)*ROUND(G225,3),2)</f>
        <v>0</v>
      </c>
      <c r="J225" s="25" t="s">
        <v>55</v>
      </c>
      <c r="O225">
        <f>(I225*21)/100</f>
        <v>0</v>
      </c>
      <c r="P225" t="s">
        <v>26</v>
      </c>
    </row>
    <row r="226" spans="1:16" x14ac:dyDescent="0.2">
      <c r="A226" s="28" t="s">
        <v>56</v>
      </c>
      <c r="E226" s="29" t="s">
        <v>435</v>
      </c>
    </row>
    <row r="227" spans="1:16" x14ac:dyDescent="0.2">
      <c r="A227" s="30" t="s">
        <v>58</v>
      </c>
      <c r="E227" s="31" t="s">
        <v>436</v>
      </c>
    </row>
    <row r="228" spans="1:16" ht="382.5" x14ac:dyDescent="0.2">
      <c r="A228" t="s">
        <v>59</v>
      </c>
      <c r="E228" s="29" t="s">
        <v>437</v>
      </c>
    </row>
    <row r="229" spans="1:16" x14ac:dyDescent="0.2">
      <c r="A229" s="18" t="s">
        <v>50</v>
      </c>
      <c r="B229" s="23" t="s">
        <v>438</v>
      </c>
      <c r="C229" s="23" t="s">
        <v>439</v>
      </c>
      <c r="D229" s="18" t="s">
        <v>52</v>
      </c>
      <c r="E229" s="24" t="s">
        <v>440</v>
      </c>
      <c r="F229" s="25" t="s">
        <v>139</v>
      </c>
      <c r="G229" s="26">
        <v>0.32900000000000001</v>
      </c>
      <c r="H229" s="27"/>
      <c r="I229" s="27">
        <f>ROUND(ROUND(H229,2)*ROUND(G229,3),2)</f>
        <v>0</v>
      </c>
      <c r="J229" s="25" t="s">
        <v>55</v>
      </c>
      <c r="O229">
        <f>(I229*21)/100</f>
        <v>0</v>
      </c>
      <c r="P229" t="s">
        <v>26</v>
      </c>
    </row>
    <row r="230" spans="1:16" x14ac:dyDescent="0.2">
      <c r="A230" s="28" t="s">
        <v>56</v>
      </c>
      <c r="E230" s="29" t="s">
        <v>441</v>
      </c>
    </row>
    <row r="231" spans="1:16" x14ac:dyDescent="0.2">
      <c r="A231" s="30" t="s">
        <v>58</v>
      </c>
      <c r="E231" s="31" t="s">
        <v>442</v>
      </c>
    </row>
    <row r="232" spans="1:16" ht="242.25" x14ac:dyDescent="0.2">
      <c r="A232" t="s">
        <v>59</v>
      </c>
      <c r="E232" s="29" t="s">
        <v>443</v>
      </c>
    </row>
    <row r="233" spans="1:16" x14ac:dyDescent="0.2">
      <c r="A233" s="18" t="s">
        <v>50</v>
      </c>
      <c r="B233" s="23" t="s">
        <v>444</v>
      </c>
      <c r="C233" s="23" t="s">
        <v>445</v>
      </c>
      <c r="D233" s="18" t="s">
        <v>52</v>
      </c>
      <c r="E233" s="24" t="s">
        <v>446</v>
      </c>
      <c r="F233" s="25" t="s">
        <v>149</v>
      </c>
      <c r="G233" s="26">
        <v>10.47</v>
      </c>
      <c r="H233" s="27"/>
      <c r="I233" s="27">
        <f>ROUND(ROUND(H233,2)*ROUND(G233,3),2)</f>
        <v>0</v>
      </c>
      <c r="J233" s="25" t="s">
        <v>55</v>
      </c>
      <c r="O233">
        <f>(I233*21)/100</f>
        <v>0</v>
      </c>
      <c r="P233" t="s">
        <v>26</v>
      </c>
    </row>
    <row r="234" spans="1:16" x14ac:dyDescent="0.2">
      <c r="A234" s="28" t="s">
        <v>56</v>
      </c>
      <c r="E234" s="29" t="s">
        <v>447</v>
      </c>
    </row>
    <row r="235" spans="1:16" x14ac:dyDescent="0.2">
      <c r="A235" s="30" t="s">
        <v>58</v>
      </c>
      <c r="E235" s="31" t="s">
        <v>448</v>
      </c>
    </row>
    <row r="236" spans="1:16" ht="25.5" x14ac:dyDescent="0.2">
      <c r="A236" t="s">
        <v>59</v>
      </c>
      <c r="E236" s="29" t="s">
        <v>449</v>
      </c>
    </row>
    <row r="237" spans="1:16" x14ac:dyDescent="0.2">
      <c r="A237" s="18" t="s">
        <v>50</v>
      </c>
      <c r="B237" s="23" t="s">
        <v>450</v>
      </c>
      <c r="C237" s="23" t="s">
        <v>451</v>
      </c>
      <c r="D237" s="18" t="s">
        <v>52</v>
      </c>
      <c r="E237" s="24" t="s">
        <v>452</v>
      </c>
      <c r="F237" s="25" t="s">
        <v>149</v>
      </c>
      <c r="G237" s="26">
        <v>122.584</v>
      </c>
      <c r="H237" s="27"/>
      <c r="I237" s="27">
        <f>ROUND(ROUND(H237,2)*ROUND(G237,3),2)</f>
        <v>0</v>
      </c>
      <c r="J237" s="25" t="s">
        <v>55</v>
      </c>
      <c r="O237">
        <f>(I237*21)/100</f>
        <v>0</v>
      </c>
      <c r="P237" t="s">
        <v>26</v>
      </c>
    </row>
    <row r="238" spans="1:16" x14ac:dyDescent="0.2">
      <c r="A238" s="28" t="s">
        <v>56</v>
      </c>
      <c r="E238" s="29" t="s">
        <v>453</v>
      </c>
    </row>
    <row r="239" spans="1:16" x14ac:dyDescent="0.2">
      <c r="A239" s="30" t="s">
        <v>58</v>
      </c>
      <c r="E239" s="31" t="s">
        <v>454</v>
      </c>
    </row>
    <row r="240" spans="1:16" ht="395.25" x14ac:dyDescent="0.2">
      <c r="A240" t="s">
        <v>59</v>
      </c>
      <c r="E240" s="29" t="s">
        <v>455</v>
      </c>
    </row>
    <row r="241" spans="1:18" x14ac:dyDescent="0.2">
      <c r="A241" s="18" t="s">
        <v>50</v>
      </c>
      <c r="B241" s="23" t="s">
        <v>456</v>
      </c>
      <c r="C241" s="23" t="s">
        <v>457</v>
      </c>
      <c r="D241" s="18" t="s">
        <v>52</v>
      </c>
      <c r="E241" s="24" t="s">
        <v>458</v>
      </c>
      <c r="F241" s="25" t="s">
        <v>139</v>
      </c>
      <c r="G241" s="26">
        <v>22.065000000000001</v>
      </c>
      <c r="H241" s="27"/>
      <c r="I241" s="27">
        <f>ROUND(ROUND(H241,2)*ROUND(G241,3),2)</f>
        <v>0</v>
      </c>
      <c r="J241" s="25" t="s">
        <v>55</v>
      </c>
      <c r="O241">
        <f>(I241*21)/100</f>
        <v>0</v>
      </c>
      <c r="P241" t="s">
        <v>26</v>
      </c>
    </row>
    <row r="242" spans="1:18" x14ac:dyDescent="0.2">
      <c r="A242" s="28" t="s">
        <v>56</v>
      </c>
      <c r="E242" s="29" t="s">
        <v>459</v>
      </c>
    </row>
    <row r="243" spans="1:18" x14ac:dyDescent="0.2">
      <c r="A243" s="30" t="s">
        <v>58</v>
      </c>
      <c r="E243" s="31" t="s">
        <v>460</v>
      </c>
    </row>
    <row r="244" spans="1:18" ht="280.5" x14ac:dyDescent="0.2">
      <c r="A244" t="s">
        <v>59</v>
      </c>
      <c r="E244" s="29" t="s">
        <v>408</v>
      </c>
    </row>
    <row r="245" spans="1:18" ht="12.75" customHeight="1" x14ac:dyDescent="0.2">
      <c r="A245" s="5" t="s">
        <v>47</v>
      </c>
      <c r="B245" s="5"/>
      <c r="C245" s="32" t="s">
        <v>35</v>
      </c>
      <c r="D245" s="5"/>
      <c r="E245" s="21" t="s">
        <v>461</v>
      </c>
      <c r="F245" s="5"/>
      <c r="G245" s="5"/>
      <c r="H245" s="5"/>
      <c r="I245" s="33">
        <f>0+Q245</f>
        <v>0</v>
      </c>
      <c r="J245" s="5"/>
      <c r="O245">
        <f>0+R245</f>
        <v>0</v>
      </c>
      <c r="Q245">
        <f>0+I246+I250+I254+I258+I262+I266+I270+I274</f>
        <v>0</v>
      </c>
      <c r="R245">
        <f>0+O246+O250+O254+O258+O262+O266+O270+O274</f>
        <v>0</v>
      </c>
    </row>
    <row r="246" spans="1:18" x14ac:dyDescent="0.2">
      <c r="A246" s="18" t="s">
        <v>50</v>
      </c>
      <c r="B246" s="23" t="s">
        <v>462</v>
      </c>
      <c r="C246" s="23" t="s">
        <v>463</v>
      </c>
      <c r="D246" s="18" t="s">
        <v>52</v>
      </c>
      <c r="E246" s="24" t="s">
        <v>464</v>
      </c>
      <c r="F246" s="25" t="s">
        <v>149</v>
      </c>
      <c r="G246" s="26">
        <v>7.742</v>
      </c>
      <c r="H246" s="27"/>
      <c r="I246" s="27">
        <f>ROUND(ROUND(H246,2)*ROUND(G246,3),2)</f>
        <v>0</v>
      </c>
      <c r="J246" s="25" t="s">
        <v>55</v>
      </c>
      <c r="O246">
        <f>(I246*21)/100</f>
        <v>0</v>
      </c>
      <c r="P246" t="s">
        <v>26</v>
      </c>
    </row>
    <row r="247" spans="1:18" ht="25.5" x14ac:dyDescent="0.2">
      <c r="A247" s="28" t="s">
        <v>56</v>
      </c>
      <c r="E247" s="29" t="s">
        <v>465</v>
      </c>
    </row>
    <row r="248" spans="1:18" x14ac:dyDescent="0.2">
      <c r="A248" s="30" t="s">
        <v>58</v>
      </c>
      <c r="E248" s="31" t="s">
        <v>466</v>
      </c>
    </row>
    <row r="249" spans="1:18" ht="242.25" x14ac:dyDescent="0.2">
      <c r="A249" t="s">
        <v>59</v>
      </c>
      <c r="E249" s="29" t="s">
        <v>467</v>
      </c>
    </row>
    <row r="250" spans="1:18" x14ac:dyDescent="0.2">
      <c r="A250" s="18" t="s">
        <v>50</v>
      </c>
      <c r="B250" s="23" t="s">
        <v>468</v>
      </c>
      <c r="C250" s="23" t="s">
        <v>469</v>
      </c>
      <c r="D250" s="18" t="s">
        <v>137</v>
      </c>
      <c r="E250" s="24" t="s">
        <v>470</v>
      </c>
      <c r="F250" s="25" t="s">
        <v>149</v>
      </c>
      <c r="G250" s="26">
        <v>29.724</v>
      </c>
      <c r="H250" s="27"/>
      <c r="I250" s="27">
        <f>ROUND(ROUND(H250,2)*ROUND(G250,3),2)</f>
        <v>0</v>
      </c>
      <c r="J250" s="25" t="s">
        <v>55</v>
      </c>
      <c r="O250">
        <f>(I250*21)/100</f>
        <v>0</v>
      </c>
      <c r="P250" t="s">
        <v>26</v>
      </c>
    </row>
    <row r="251" spans="1:18" x14ac:dyDescent="0.2">
      <c r="A251" s="28" t="s">
        <v>56</v>
      </c>
      <c r="E251" s="29" t="s">
        <v>471</v>
      </c>
    </row>
    <row r="252" spans="1:18" x14ac:dyDescent="0.2">
      <c r="A252" s="30" t="s">
        <v>58</v>
      </c>
      <c r="E252" s="31" t="s">
        <v>472</v>
      </c>
    </row>
    <row r="253" spans="1:18" ht="369.75" x14ac:dyDescent="0.2">
      <c r="A253" t="s">
        <v>59</v>
      </c>
      <c r="E253" s="29" t="s">
        <v>473</v>
      </c>
    </row>
    <row r="254" spans="1:18" x14ac:dyDescent="0.2">
      <c r="A254" s="18" t="s">
        <v>50</v>
      </c>
      <c r="B254" s="23" t="s">
        <v>474</v>
      </c>
      <c r="C254" s="23" t="s">
        <v>469</v>
      </c>
      <c r="D254" s="18" t="s">
        <v>143</v>
      </c>
      <c r="E254" s="24" t="s">
        <v>470</v>
      </c>
      <c r="F254" s="25" t="s">
        <v>149</v>
      </c>
      <c r="G254" s="26">
        <v>22.875</v>
      </c>
      <c r="H254" s="27"/>
      <c r="I254" s="27">
        <f>ROUND(ROUND(H254,2)*ROUND(G254,3),2)</f>
        <v>0</v>
      </c>
      <c r="J254" s="25" t="s">
        <v>55</v>
      </c>
      <c r="O254">
        <f>(I254*21)/100</f>
        <v>0</v>
      </c>
      <c r="P254" t="s">
        <v>26</v>
      </c>
    </row>
    <row r="255" spans="1:18" x14ac:dyDescent="0.2">
      <c r="A255" s="28" t="s">
        <v>56</v>
      </c>
      <c r="E255" s="29" t="s">
        <v>475</v>
      </c>
    </row>
    <row r="256" spans="1:18" x14ac:dyDescent="0.2">
      <c r="A256" s="30" t="s">
        <v>58</v>
      </c>
      <c r="E256" s="31" t="s">
        <v>476</v>
      </c>
    </row>
    <row r="257" spans="1:16" ht="395.25" x14ac:dyDescent="0.2">
      <c r="A257" t="s">
        <v>59</v>
      </c>
      <c r="E257" s="29" t="s">
        <v>455</v>
      </c>
    </row>
    <row r="258" spans="1:16" x14ac:dyDescent="0.2">
      <c r="A258" s="18" t="s">
        <v>50</v>
      </c>
      <c r="B258" s="23" t="s">
        <v>477</v>
      </c>
      <c r="C258" s="23" t="s">
        <v>469</v>
      </c>
      <c r="D258" s="18" t="s">
        <v>232</v>
      </c>
      <c r="E258" s="24" t="s">
        <v>470</v>
      </c>
      <c r="F258" s="25" t="s">
        <v>149</v>
      </c>
      <c r="G258" s="26">
        <v>36.722000000000001</v>
      </c>
      <c r="H258" s="27"/>
      <c r="I258" s="27">
        <f>ROUND(ROUND(H258,2)*ROUND(G258,3),2)</f>
        <v>0</v>
      </c>
      <c r="J258" s="25" t="s">
        <v>55</v>
      </c>
      <c r="O258">
        <f>(I258*21)/100</f>
        <v>0</v>
      </c>
      <c r="P258" t="s">
        <v>26</v>
      </c>
    </row>
    <row r="259" spans="1:16" x14ac:dyDescent="0.2">
      <c r="A259" s="28" t="s">
        <v>56</v>
      </c>
      <c r="E259" s="29" t="s">
        <v>478</v>
      </c>
    </row>
    <row r="260" spans="1:16" x14ac:dyDescent="0.2">
      <c r="A260" s="30" t="s">
        <v>58</v>
      </c>
      <c r="E260" s="31" t="s">
        <v>479</v>
      </c>
    </row>
    <row r="261" spans="1:16" ht="395.25" x14ac:dyDescent="0.2">
      <c r="A261" t="s">
        <v>59</v>
      </c>
      <c r="E261" s="29" t="s">
        <v>455</v>
      </c>
    </row>
    <row r="262" spans="1:16" x14ac:dyDescent="0.2">
      <c r="A262" s="18" t="s">
        <v>50</v>
      </c>
      <c r="B262" s="23" t="s">
        <v>480</v>
      </c>
      <c r="C262" s="23" t="s">
        <v>481</v>
      </c>
      <c r="D262" s="18" t="s">
        <v>52</v>
      </c>
      <c r="E262" s="24" t="s">
        <v>482</v>
      </c>
      <c r="F262" s="25" t="s">
        <v>149</v>
      </c>
      <c r="G262" s="26">
        <v>5.49</v>
      </c>
      <c r="H262" s="27"/>
      <c r="I262" s="27">
        <f>ROUND(ROUND(H262,2)*ROUND(G262,3),2)</f>
        <v>0</v>
      </c>
      <c r="J262" s="25" t="s">
        <v>55</v>
      </c>
      <c r="O262">
        <f>(I262*21)/100</f>
        <v>0</v>
      </c>
      <c r="P262" t="s">
        <v>26</v>
      </c>
    </row>
    <row r="263" spans="1:16" x14ac:dyDescent="0.2">
      <c r="A263" s="28" t="s">
        <v>56</v>
      </c>
      <c r="E263" s="29" t="s">
        <v>483</v>
      </c>
    </row>
    <row r="264" spans="1:16" x14ac:dyDescent="0.2">
      <c r="A264" s="30" t="s">
        <v>58</v>
      </c>
      <c r="E264" s="31" t="s">
        <v>484</v>
      </c>
    </row>
    <row r="265" spans="1:16" ht="38.25" x14ac:dyDescent="0.2">
      <c r="A265" t="s">
        <v>59</v>
      </c>
      <c r="E265" s="29" t="s">
        <v>485</v>
      </c>
    </row>
    <row r="266" spans="1:16" x14ac:dyDescent="0.2">
      <c r="A266" s="18" t="s">
        <v>50</v>
      </c>
      <c r="B266" s="23" t="s">
        <v>486</v>
      </c>
      <c r="C266" s="23" t="s">
        <v>487</v>
      </c>
      <c r="D266" s="18" t="s">
        <v>52</v>
      </c>
      <c r="E266" s="24" t="s">
        <v>488</v>
      </c>
      <c r="F266" s="25" t="s">
        <v>149</v>
      </c>
      <c r="G266" s="26">
        <v>9.6</v>
      </c>
      <c r="H266" s="27"/>
      <c r="I266" s="27">
        <f>ROUND(ROUND(H266,2)*ROUND(G266,3),2)</f>
        <v>0</v>
      </c>
      <c r="J266" s="25" t="s">
        <v>55</v>
      </c>
      <c r="O266">
        <f>(I266*21)/100</f>
        <v>0</v>
      </c>
      <c r="P266" t="s">
        <v>26</v>
      </c>
    </row>
    <row r="267" spans="1:16" ht="25.5" x14ac:dyDescent="0.2">
      <c r="A267" s="28" t="s">
        <v>56</v>
      </c>
      <c r="E267" s="29" t="s">
        <v>489</v>
      </c>
    </row>
    <row r="268" spans="1:16" x14ac:dyDescent="0.2">
      <c r="A268" s="30" t="s">
        <v>58</v>
      </c>
      <c r="E268" s="31" t="s">
        <v>490</v>
      </c>
    </row>
    <row r="269" spans="1:16" ht="51" x14ac:dyDescent="0.2">
      <c r="A269" t="s">
        <v>59</v>
      </c>
      <c r="E269" s="29" t="s">
        <v>491</v>
      </c>
    </row>
    <row r="270" spans="1:16" x14ac:dyDescent="0.2">
      <c r="A270" s="18" t="s">
        <v>50</v>
      </c>
      <c r="B270" s="23" t="s">
        <v>492</v>
      </c>
      <c r="C270" s="23" t="s">
        <v>493</v>
      </c>
      <c r="D270" s="18" t="s">
        <v>52</v>
      </c>
      <c r="E270" s="24" t="s">
        <v>494</v>
      </c>
      <c r="F270" s="25" t="s">
        <v>149</v>
      </c>
      <c r="G270" s="26">
        <v>50.524000000000001</v>
      </c>
      <c r="H270" s="27"/>
      <c r="I270" s="27">
        <f>ROUND(ROUND(H270,2)*ROUND(G270,3),2)</f>
        <v>0</v>
      </c>
      <c r="J270" s="25" t="s">
        <v>55</v>
      </c>
      <c r="O270">
        <f>(I270*21)/100</f>
        <v>0</v>
      </c>
      <c r="P270" t="s">
        <v>26</v>
      </c>
    </row>
    <row r="271" spans="1:16" ht="25.5" x14ac:dyDescent="0.2">
      <c r="A271" s="28" t="s">
        <v>56</v>
      </c>
      <c r="E271" s="29" t="s">
        <v>495</v>
      </c>
    </row>
    <row r="272" spans="1:16" x14ac:dyDescent="0.2">
      <c r="A272" s="30" t="s">
        <v>58</v>
      </c>
      <c r="E272" s="31" t="s">
        <v>496</v>
      </c>
    </row>
    <row r="273" spans="1:18" ht="102" x14ac:dyDescent="0.2">
      <c r="A273" t="s">
        <v>59</v>
      </c>
      <c r="E273" s="29" t="s">
        <v>497</v>
      </c>
    </row>
    <row r="274" spans="1:18" x14ac:dyDescent="0.2">
      <c r="A274" s="18" t="s">
        <v>50</v>
      </c>
      <c r="B274" s="23" t="s">
        <v>498</v>
      </c>
      <c r="C274" s="23" t="s">
        <v>499</v>
      </c>
      <c r="D274" s="18" t="s">
        <v>52</v>
      </c>
      <c r="E274" s="24" t="s">
        <v>500</v>
      </c>
      <c r="F274" s="25" t="s">
        <v>149</v>
      </c>
      <c r="G274" s="26">
        <v>5.3550000000000004</v>
      </c>
      <c r="H274" s="27"/>
      <c r="I274" s="27">
        <f>ROUND(ROUND(H274,2)*ROUND(G274,3),2)</f>
        <v>0</v>
      </c>
      <c r="J274" s="25" t="s">
        <v>55</v>
      </c>
      <c r="O274">
        <f>(I274*21)/100</f>
        <v>0</v>
      </c>
      <c r="P274" t="s">
        <v>26</v>
      </c>
    </row>
    <row r="275" spans="1:18" x14ac:dyDescent="0.2">
      <c r="A275" s="28" t="s">
        <v>56</v>
      </c>
      <c r="E275" s="29" t="s">
        <v>501</v>
      </c>
    </row>
    <row r="276" spans="1:18" x14ac:dyDescent="0.2">
      <c r="A276" s="30" t="s">
        <v>58</v>
      </c>
      <c r="E276" s="31" t="s">
        <v>502</v>
      </c>
    </row>
    <row r="277" spans="1:18" ht="382.5" x14ac:dyDescent="0.2">
      <c r="A277" t="s">
        <v>59</v>
      </c>
      <c r="E277" s="29" t="s">
        <v>503</v>
      </c>
    </row>
    <row r="278" spans="1:18" ht="12.75" customHeight="1" x14ac:dyDescent="0.2">
      <c r="A278" s="5" t="s">
        <v>47</v>
      </c>
      <c r="B278" s="5"/>
      <c r="C278" s="32" t="s">
        <v>37</v>
      </c>
      <c r="D278" s="5"/>
      <c r="E278" s="21" t="s">
        <v>504</v>
      </c>
      <c r="F278" s="5"/>
      <c r="G278" s="5"/>
      <c r="H278" s="5"/>
      <c r="I278" s="33">
        <f>0+Q278</f>
        <v>0</v>
      </c>
      <c r="J278" s="5"/>
      <c r="O278">
        <f>0+R278</f>
        <v>0</v>
      </c>
      <c r="Q278">
        <f>0+I279+I283+I287+I291+I295+I299+I303+I307</f>
        <v>0</v>
      </c>
      <c r="R278">
        <f>0+O279+O283+O287+O291+O295+O299+O303+O307</f>
        <v>0</v>
      </c>
    </row>
    <row r="279" spans="1:18" x14ac:dyDescent="0.2">
      <c r="A279" s="18" t="s">
        <v>50</v>
      </c>
      <c r="B279" s="23" t="s">
        <v>505</v>
      </c>
      <c r="C279" s="23" t="s">
        <v>506</v>
      </c>
      <c r="D279" s="18" t="s">
        <v>52</v>
      </c>
      <c r="E279" s="24" t="s">
        <v>507</v>
      </c>
      <c r="F279" s="25" t="s">
        <v>170</v>
      </c>
      <c r="G279" s="26">
        <v>328.32600000000002</v>
      </c>
      <c r="H279" s="27"/>
      <c r="I279" s="27">
        <f>ROUND(ROUND(H279,2)*ROUND(G279,3),2)</f>
        <v>0</v>
      </c>
      <c r="J279" s="25" t="s">
        <v>55</v>
      </c>
      <c r="O279">
        <f>(I279*21)/100</f>
        <v>0</v>
      </c>
      <c r="P279" t="s">
        <v>26</v>
      </c>
    </row>
    <row r="280" spans="1:18" x14ac:dyDescent="0.2">
      <c r="A280" s="28" t="s">
        <v>56</v>
      </c>
      <c r="E280" s="29" t="s">
        <v>508</v>
      </c>
    </row>
    <row r="281" spans="1:18" x14ac:dyDescent="0.2">
      <c r="A281" s="30" t="s">
        <v>58</v>
      </c>
      <c r="E281" s="31" t="s">
        <v>52</v>
      </c>
    </row>
    <row r="282" spans="1:18" ht="51" x14ac:dyDescent="0.2">
      <c r="A282" t="s">
        <v>59</v>
      </c>
      <c r="E282" s="29" t="s">
        <v>509</v>
      </c>
    </row>
    <row r="283" spans="1:18" x14ac:dyDescent="0.2">
      <c r="A283" s="18" t="s">
        <v>50</v>
      </c>
      <c r="B283" s="23" t="s">
        <v>510</v>
      </c>
      <c r="C283" s="23" t="s">
        <v>511</v>
      </c>
      <c r="D283" s="18" t="s">
        <v>52</v>
      </c>
      <c r="E283" s="24" t="s">
        <v>512</v>
      </c>
      <c r="F283" s="25" t="s">
        <v>170</v>
      </c>
      <c r="G283" s="26">
        <v>401.77499999999998</v>
      </c>
      <c r="H283" s="27"/>
      <c r="I283" s="27">
        <f>ROUND(ROUND(H283,2)*ROUND(G283,3),2)</f>
        <v>0</v>
      </c>
      <c r="J283" s="25" t="s">
        <v>55</v>
      </c>
      <c r="O283">
        <f>(I283*21)/100</f>
        <v>0</v>
      </c>
      <c r="P283" t="s">
        <v>26</v>
      </c>
    </row>
    <row r="284" spans="1:18" x14ac:dyDescent="0.2">
      <c r="A284" s="28" t="s">
        <v>56</v>
      </c>
      <c r="E284" s="29" t="s">
        <v>513</v>
      </c>
    </row>
    <row r="285" spans="1:18" x14ac:dyDescent="0.2">
      <c r="A285" s="30" t="s">
        <v>58</v>
      </c>
      <c r="E285" s="31" t="s">
        <v>52</v>
      </c>
    </row>
    <row r="286" spans="1:18" ht="51" x14ac:dyDescent="0.2">
      <c r="A286" t="s">
        <v>59</v>
      </c>
      <c r="E286" s="29" t="s">
        <v>509</v>
      </c>
    </row>
    <row r="287" spans="1:18" x14ac:dyDescent="0.2">
      <c r="A287" s="18" t="s">
        <v>50</v>
      </c>
      <c r="B287" s="23" t="s">
        <v>514</v>
      </c>
      <c r="C287" s="23" t="s">
        <v>515</v>
      </c>
      <c r="D287" s="18" t="s">
        <v>52</v>
      </c>
      <c r="E287" s="24" t="s">
        <v>516</v>
      </c>
      <c r="F287" s="25" t="s">
        <v>149</v>
      </c>
      <c r="G287" s="26">
        <v>25.236999999999998</v>
      </c>
      <c r="H287" s="27"/>
      <c r="I287" s="27">
        <f>ROUND(ROUND(H287,2)*ROUND(G287,3),2)</f>
        <v>0</v>
      </c>
      <c r="J287" s="25" t="s">
        <v>55</v>
      </c>
      <c r="O287">
        <f>(I287*21)/100</f>
        <v>0</v>
      </c>
      <c r="P287" t="s">
        <v>26</v>
      </c>
    </row>
    <row r="288" spans="1:18" x14ac:dyDescent="0.2">
      <c r="A288" s="28" t="s">
        <v>56</v>
      </c>
      <c r="E288" s="29" t="s">
        <v>517</v>
      </c>
    </row>
    <row r="289" spans="1:16" x14ac:dyDescent="0.2">
      <c r="A289" s="30" t="s">
        <v>58</v>
      </c>
      <c r="E289" s="31" t="s">
        <v>518</v>
      </c>
    </row>
    <row r="290" spans="1:16" ht="102" x14ac:dyDescent="0.2">
      <c r="A290" t="s">
        <v>59</v>
      </c>
      <c r="E290" s="29" t="s">
        <v>519</v>
      </c>
    </row>
    <row r="291" spans="1:16" x14ac:dyDescent="0.2">
      <c r="A291" s="18" t="s">
        <v>50</v>
      </c>
      <c r="B291" s="23" t="s">
        <v>520</v>
      </c>
      <c r="C291" s="23" t="s">
        <v>521</v>
      </c>
      <c r="D291" s="18" t="s">
        <v>52</v>
      </c>
      <c r="E291" s="24" t="s">
        <v>522</v>
      </c>
      <c r="F291" s="25" t="s">
        <v>170</v>
      </c>
      <c r="G291" s="26">
        <v>328.32600000000002</v>
      </c>
      <c r="H291" s="27"/>
      <c r="I291" s="27">
        <f>ROUND(ROUND(H291,2)*ROUND(G291,3),2)</f>
        <v>0</v>
      </c>
      <c r="J291" s="25" t="s">
        <v>55</v>
      </c>
      <c r="O291">
        <f>(I291*21)/100</f>
        <v>0</v>
      </c>
      <c r="P291" t="s">
        <v>26</v>
      </c>
    </row>
    <row r="292" spans="1:16" x14ac:dyDescent="0.2">
      <c r="A292" s="28" t="s">
        <v>56</v>
      </c>
      <c r="E292" s="29" t="s">
        <v>523</v>
      </c>
    </row>
    <row r="293" spans="1:16" x14ac:dyDescent="0.2">
      <c r="A293" s="30" t="s">
        <v>58</v>
      </c>
      <c r="E293" s="31" t="s">
        <v>524</v>
      </c>
    </row>
    <row r="294" spans="1:16" ht="51" x14ac:dyDescent="0.2">
      <c r="A294" t="s">
        <v>59</v>
      </c>
      <c r="E294" s="29" t="s">
        <v>525</v>
      </c>
    </row>
    <row r="295" spans="1:16" x14ac:dyDescent="0.2">
      <c r="A295" s="18" t="s">
        <v>50</v>
      </c>
      <c r="B295" s="23" t="s">
        <v>526</v>
      </c>
      <c r="C295" s="23" t="s">
        <v>527</v>
      </c>
      <c r="D295" s="18" t="s">
        <v>52</v>
      </c>
      <c r="E295" s="24" t="s">
        <v>528</v>
      </c>
      <c r="F295" s="25" t="s">
        <v>170</v>
      </c>
      <c r="G295" s="26">
        <v>597.75099999999998</v>
      </c>
      <c r="H295" s="27"/>
      <c r="I295" s="27">
        <f>ROUND(ROUND(H295,2)*ROUND(G295,3),2)</f>
        <v>0</v>
      </c>
      <c r="J295" s="25" t="s">
        <v>55</v>
      </c>
      <c r="O295">
        <f>(I295*21)/100</f>
        <v>0</v>
      </c>
      <c r="P295" t="s">
        <v>26</v>
      </c>
    </row>
    <row r="296" spans="1:16" x14ac:dyDescent="0.2">
      <c r="A296" s="28" t="s">
        <v>56</v>
      </c>
      <c r="E296" s="29" t="s">
        <v>529</v>
      </c>
    </row>
    <row r="297" spans="1:16" x14ac:dyDescent="0.2">
      <c r="A297" s="30" t="s">
        <v>58</v>
      </c>
      <c r="E297" s="31" t="s">
        <v>530</v>
      </c>
    </row>
    <row r="298" spans="1:16" ht="51" x14ac:dyDescent="0.2">
      <c r="A298" t="s">
        <v>59</v>
      </c>
      <c r="E298" s="29" t="s">
        <v>525</v>
      </c>
    </row>
    <row r="299" spans="1:16" x14ac:dyDescent="0.2">
      <c r="A299" s="18" t="s">
        <v>50</v>
      </c>
      <c r="B299" s="23" t="s">
        <v>531</v>
      </c>
      <c r="C299" s="23" t="s">
        <v>532</v>
      </c>
      <c r="D299" s="18" t="s">
        <v>52</v>
      </c>
      <c r="E299" s="24" t="s">
        <v>533</v>
      </c>
      <c r="F299" s="25" t="s">
        <v>170</v>
      </c>
      <c r="G299" s="26">
        <v>287.928</v>
      </c>
      <c r="H299" s="27"/>
      <c r="I299" s="27">
        <f>ROUND(ROUND(H299,2)*ROUND(G299,3),2)</f>
        <v>0</v>
      </c>
      <c r="J299" s="25" t="s">
        <v>55</v>
      </c>
      <c r="O299">
        <f>(I299*21)/100</f>
        <v>0</v>
      </c>
      <c r="P299" t="s">
        <v>26</v>
      </c>
    </row>
    <row r="300" spans="1:16" x14ac:dyDescent="0.2">
      <c r="A300" s="28" t="s">
        <v>56</v>
      </c>
      <c r="E300" s="29" t="s">
        <v>534</v>
      </c>
    </row>
    <row r="301" spans="1:16" x14ac:dyDescent="0.2">
      <c r="A301" s="30" t="s">
        <v>58</v>
      </c>
      <c r="E301" s="31" t="s">
        <v>52</v>
      </c>
    </row>
    <row r="302" spans="1:16" ht="140.25" x14ac:dyDescent="0.2">
      <c r="A302" t="s">
        <v>59</v>
      </c>
      <c r="E302" s="29" t="s">
        <v>535</v>
      </c>
    </row>
    <row r="303" spans="1:16" x14ac:dyDescent="0.2">
      <c r="A303" s="18" t="s">
        <v>50</v>
      </c>
      <c r="B303" s="23" t="s">
        <v>536</v>
      </c>
      <c r="C303" s="23" t="s">
        <v>537</v>
      </c>
      <c r="D303" s="18" t="s">
        <v>52</v>
      </c>
      <c r="E303" s="24" t="s">
        <v>538</v>
      </c>
      <c r="F303" s="25" t="s">
        <v>170</v>
      </c>
      <c r="G303" s="26">
        <v>294.05900000000003</v>
      </c>
      <c r="H303" s="27"/>
      <c r="I303" s="27">
        <f>ROUND(ROUND(H303,2)*ROUND(G303,3),2)</f>
        <v>0</v>
      </c>
      <c r="J303" s="25" t="s">
        <v>55</v>
      </c>
      <c r="O303">
        <f>(I303*21)/100</f>
        <v>0</v>
      </c>
      <c r="P303" t="s">
        <v>26</v>
      </c>
    </row>
    <row r="304" spans="1:16" x14ac:dyDescent="0.2">
      <c r="A304" s="28" t="s">
        <v>56</v>
      </c>
      <c r="E304" s="29" t="s">
        <v>539</v>
      </c>
    </row>
    <row r="305" spans="1:18" x14ac:dyDescent="0.2">
      <c r="A305" s="30" t="s">
        <v>58</v>
      </c>
      <c r="E305" s="31" t="s">
        <v>52</v>
      </c>
    </row>
    <row r="306" spans="1:18" ht="140.25" x14ac:dyDescent="0.2">
      <c r="A306" t="s">
        <v>59</v>
      </c>
      <c r="E306" s="29" t="s">
        <v>535</v>
      </c>
    </row>
    <row r="307" spans="1:18" x14ac:dyDescent="0.2">
      <c r="A307" s="18" t="s">
        <v>50</v>
      </c>
      <c r="B307" s="23" t="s">
        <v>540</v>
      </c>
      <c r="C307" s="23" t="s">
        <v>541</v>
      </c>
      <c r="D307" s="18" t="s">
        <v>52</v>
      </c>
      <c r="E307" s="24" t="s">
        <v>542</v>
      </c>
      <c r="F307" s="25" t="s">
        <v>170</v>
      </c>
      <c r="G307" s="26">
        <v>303.69200000000001</v>
      </c>
      <c r="H307" s="27"/>
      <c r="I307" s="27">
        <f>ROUND(ROUND(H307,2)*ROUND(G307,3),2)</f>
        <v>0</v>
      </c>
      <c r="J307" s="25" t="s">
        <v>55</v>
      </c>
      <c r="O307">
        <f>(I307*21)/100</f>
        <v>0</v>
      </c>
      <c r="P307" t="s">
        <v>26</v>
      </c>
    </row>
    <row r="308" spans="1:18" x14ac:dyDescent="0.2">
      <c r="A308" s="28" t="s">
        <v>56</v>
      </c>
      <c r="E308" s="29" t="s">
        <v>543</v>
      </c>
    </row>
    <row r="309" spans="1:18" x14ac:dyDescent="0.2">
      <c r="A309" s="30" t="s">
        <v>58</v>
      </c>
      <c r="E309" s="31" t="s">
        <v>52</v>
      </c>
    </row>
    <row r="310" spans="1:18" ht="140.25" x14ac:dyDescent="0.2">
      <c r="A310" t="s">
        <v>59</v>
      </c>
      <c r="E310" s="29" t="s">
        <v>535</v>
      </c>
    </row>
    <row r="311" spans="1:18" ht="12.75" customHeight="1" x14ac:dyDescent="0.2">
      <c r="A311" s="5" t="s">
        <v>47</v>
      </c>
      <c r="B311" s="5"/>
      <c r="C311" s="32" t="s">
        <v>83</v>
      </c>
      <c r="D311" s="5"/>
      <c r="E311" s="21" t="s">
        <v>544</v>
      </c>
      <c r="F311" s="5"/>
      <c r="G311" s="5"/>
      <c r="H311" s="5"/>
      <c r="I311" s="33">
        <f>0+Q311</f>
        <v>0</v>
      </c>
      <c r="J311" s="5"/>
      <c r="O311">
        <f>0+R311</f>
        <v>0</v>
      </c>
      <c r="Q311">
        <f>0+I312+I316+I320+I324+I328</f>
        <v>0</v>
      </c>
      <c r="R311">
        <f>0+O312+O316+O320+O324+O328</f>
        <v>0</v>
      </c>
    </row>
    <row r="312" spans="1:18" ht="25.5" x14ac:dyDescent="0.2">
      <c r="A312" s="18" t="s">
        <v>50</v>
      </c>
      <c r="B312" s="23" t="s">
        <v>545</v>
      </c>
      <c r="C312" s="23" t="s">
        <v>546</v>
      </c>
      <c r="D312" s="18" t="s">
        <v>52</v>
      </c>
      <c r="E312" s="24" t="s">
        <v>547</v>
      </c>
      <c r="F312" s="25" t="s">
        <v>170</v>
      </c>
      <c r="G312" s="26">
        <v>145.75</v>
      </c>
      <c r="H312" s="27"/>
      <c r="I312" s="27">
        <f>ROUND(ROUND(H312,2)*ROUND(G312,3),2)</f>
        <v>0</v>
      </c>
      <c r="J312" s="25" t="s">
        <v>55</v>
      </c>
      <c r="O312">
        <f>(I312*21)/100</f>
        <v>0</v>
      </c>
      <c r="P312" t="s">
        <v>26</v>
      </c>
    </row>
    <row r="313" spans="1:18" x14ac:dyDescent="0.2">
      <c r="A313" s="28" t="s">
        <v>56</v>
      </c>
      <c r="E313" s="29" t="s">
        <v>548</v>
      </c>
    </row>
    <row r="314" spans="1:18" x14ac:dyDescent="0.2">
      <c r="A314" s="30" t="s">
        <v>58</v>
      </c>
      <c r="E314" s="31" t="s">
        <v>549</v>
      </c>
    </row>
    <row r="315" spans="1:18" ht="191.25" x14ac:dyDescent="0.2">
      <c r="A315" t="s">
        <v>59</v>
      </c>
      <c r="E315" s="29" t="s">
        <v>550</v>
      </c>
    </row>
    <row r="316" spans="1:18" x14ac:dyDescent="0.2">
      <c r="A316" s="18" t="s">
        <v>50</v>
      </c>
      <c r="B316" s="23" t="s">
        <v>551</v>
      </c>
      <c r="C316" s="23" t="s">
        <v>552</v>
      </c>
      <c r="D316" s="18" t="s">
        <v>52</v>
      </c>
      <c r="E316" s="24" t="s">
        <v>553</v>
      </c>
      <c r="F316" s="25" t="s">
        <v>170</v>
      </c>
      <c r="G316" s="26">
        <v>264.97800000000001</v>
      </c>
      <c r="H316" s="27"/>
      <c r="I316" s="27">
        <f>ROUND(ROUND(H316,2)*ROUND(G316,3),2)</f>
        <v>0</v>
      </c>
      <c r="J316" s="25" t="s">
        <v>55</v>
      </c>
      <c r="O316">
        <f>(I316*21)/100</f>
        <v>0</v>
      </c>
      <c r="P316" t="s">
        <v>26</v>
      </c>
    </row>
    <row r="317" spans="1:18" ht="25.5" x14ac:dyDescent="0.2">
      <c r="A317" s="28" t="s">
        <v>56</v>
      </c>
      <c r="E317" s="29" t="s">
        <v>554</v>
      </c>
    </row>
    <row r="318" spans="1:18" x14ac:dyDescent="0.2">
      <c r="A318" s="30" t="s">
        <v>58</v>
      </c>
      <c r="E318" s="31" t="s">
        <v>555</v>
      </c>
    </row>
    <row r="319" spans="1:18" ht="216.75" x14ac:dyDescent="0.2">
      <c r="A319" t="s">
        <v>59</v>
      </c>
      <c r="E319" s="29" t="s">
        <v>556</v>
      </c>
    </row>
    <row r="320" spans="1:18" x14ac:dyDescent="0.2">
      <c r="A320" s="18" t="s">
        <v>50</v>
      </c>
      <c r="B320" s="23" t="s">
        <v>557</v>
      </c>
      <c r="C320" s="23" t="s">
        <v>558</v>
      </c>
      <c r="D320" s="18" t="s">
        <v>52</v>
      </c>
      <c r="E320" s="24" t="s">
        <v>559</v>
      </c>
      <c r="F320" s="25" t="s">
        <v>170</v>
      </c>
      <c r="G320" s="26">
        <v>264.97800000000001</v>
      </c>
      <c r="H320" s="27"/>
      <c r="I320" s="27">
        <f>ROUND(ROUND(H320,2)*ROUND(G320,3),2)</f>
        <v>0</v>
      </c>
      <c r="J320" s="25" t="s">
        <v>55</v>
      </c>
      <c r="O320">
        <f>(I320*21)/100</f>
        <v>0</v>
      </c>
      <c r="P320" t="s">
        <v>26</v>
      </c>
    </row>
    <row r="321" spans="1:18" ht="25.5" x14ac:dyDescent="0.2">
      <c r="A321" s="28" t="s">
        <v>56</v>
      </c>
      <c r="E321" s="29" t="s">
        <v>560</v>
      </c>
    </row>
    <row r="322" spans="1:18" x14ac:dyDescent="0.2">
      <c r="A322" s="30" t="s">
        <v>58</v>
      </c>
      <c r="E322" s="31" t="s">
        <v>561</v>
      </c>
    </row>
    <row r="323" spans="1:18" ht="38.25" x14ac:dyDescent="0.2">
      <c r="A323" t="s">
        <v>59</v>
      </c>
      <c r="E323" s="29" t="s">
        <v>562</v>
      </c>
    </row>
    <row r="324" spans="1:18" x14ac:dyDescent="0.2">
      <c r="A324" s="18" t="s">
        <v>50</v>
      </c>
      <c r="B324" s="23" t="s">
        <v>563</v>
      </c>
      <c r="C324" s="23" t="s">
        <v>564</v>
      </c>
      <c r="D324" s="18" t="s">
        <v>52</v>
      </c>
      <c r="E324" s="24" t="s">
        <v>565</v>
      </c>
      <c r="F324" s="25" t="s">
        <v>170</v>
      </c>
      <c r="G324" s="26">
        <v>208.15799999999999</v>
      </c>
      <c r="H324" s="27"/>
      <c r="I324" s="27">
        <f>ROUND(ROUND(H324,2)*ROUND(G324,3),2)</f>
        <v>0</v>
      </c>
      <c r="J324" s="25" t="s">
        <v>55</v>
      </c>
      <c r="O324">
        <f>(I324*21)/100</f>
        <v>0</v>
      </c>
      <c r="P324" t="s">
        <v>26</v>
      </c>
    </row>
    <row r="325" spans="1:18" x14ac:dyDescent="0.2">
      <c r="A325" s="28" t="s">
        <v>56</v>
      </c>
      <c r="E325" s="29" t="s">
        <v>566</v>
      </c>
    </row>
    <row r="326" spans="1:18" x14ac:dyDescent="0.2">
      <c r="A326" s="30" t="s">
        <v>58</v>
      </c>
      <c r="E326" s="31" t="s">
        <v>567</v>
      </c>
    </row>
    <row r="327" spans="1:18" ht="51" x14ac:dyDescent="0.2">
      <c r="A327" t="s">
        <v>59</v>
      </c>
      <c r="E327" s="29" t="s">
        <v>568</v>
      </c>
    </row>
    <row r="328" spans="1:18" x14ac:dyDescent="0.2">
      <c r="A328" s="18" t="s">
        <v>50</v>
      </c>
      <c r="B328" s="23" t="s">
        <v>569</v>
      </c>
      <c r="C328" s="23" t="s">
        <v>570</v>
      </c>
      <c r="D328" s="18" t="s">
        <v>52</v>
      </c>
      <c r="E328" s="24" t="s">
        <v>571</v>
      </c>
      <c r="F328" s="25" t="s">
        <v>170</v>
      </c>
      <c r="G328" s="26">
        <v>12.3</v>
      </c>
      <c r="H328" s="27"/>
      <c r="I328" s="27">
        <f>ROUND(ROUND(H328,2)*ROUND(G328,3),2)</f>
        <v>0</v>
      </c>
      <c r="J328" s="25" t="s">
        <v>55</v>
      </c>
      <c r="O328">
        <f>(I328*21)/100</f>
        <v>0</v>
      </c>
      <c r="P328" t="s">
        <v>26</v>
      </c>
    </row>
    <row r="329" spans="1:18" x14ac:dyDescent="0.2">
      <c r="A329" s="28" t="s">
        <v>56</v>
      </c>
      <c r="E329" s="29" t="s">
        <v>572</v>
      </c>
    </row>
    <row r="330" spans="1:18" x14ac:dyDescent="0.2">
      <c r="A330" s="30" t="s">
        <v>58</v>
      </c>
      <c r="E330" s="31" t="s">
        <v>573</v>
      </c>
    </row>
    <row r="331" spans="1:18" ht="51" x14ac:dyDescent="0.2">
      <c r="A331" t="s">
        <v>59</v>
      </c>
      <c r="E331" s="29" t="s">
        <v>568</v>
      </c>
    </row>
    <row r="332" spans="1:18" ht="12.75" customHeight="1" x14ac:dyDescent="0.2">
      <c r="A332" s="5" t="s">
        <v>47</v>
      </c>
      <c r="B332" s="5"/>
      <c r="C332" s="32" t="s">
        <v>88</v>
      </c>
      <c r="D332" s="5"/>
      <c r="E332" s="21" t="s">
        <v>574</v>
      </c>
      <c r="F332" s="5"/>
      <c r="G332" s="5"/>
      <c r="H332" s="5"/>
      <c r="I332" s="33">
        <f>0+Q332</f>
        <v>0</v>
      </c>
      <c r="J332" s="5"/>
      <c r="O332">
        <f>0+R332</f>
        <v>0</v>
      </c>
      <c r="Q332">
        <f>0+I333+I337</f>
        <v>0</v>
      </c>
      <c r="R332">
        <f>0+O333+O337</f>
        <v>0</v>
      </c>
    </row>
    <row r="333" spans="1:18" x14ac:dyDescent="0.2">
      <c r="A333" s="18" t="s">
        <v>50</v>
      </c>
      <c r="B333" s="23" t="s">
        <v>575</v>
      </c>
      <c r="C333" s="23" t="s">
        <v>576</v>
      </c>
      <c r="D333" s="18" t="s">
        <v>52</v>
      </c>
      <c r="E333" s="24" t="s">
        <v>577</v>
      </c>
      <c r="F333" s="25" t="s">
        <v>259</v>
      </c>
      <c r="G333" s="26">
        <v>4</v>
      </c>
      <c r="H333" s="27"/>
      <c r="I333" s="27">
        <f>ROUND(ROUND(H333,2)*ROUND(G333,3),2)</f>
        <v>0</v>
      </c>
      <c r="J333" s="25" t="s">
        <v>55</v>
      </c>
      <c r="O333">
        <f>(I333*21)/100</f>
        <v>0</v>
      </c>
      <c r="P333" t="s">
        <v>26</v>
      </c>
    </row>
    <row r="334" spans="1:18" ht="25.5" x14ac:dyDescent="0.2">
      <c r="A334" s="28" t="s">
        <v>56</v>
      </c>
      <c r="E334" s="29" t="s">
        <v>578</v>
      </c>
    </row>
    <row r="335" spans="1:18" x14ac:dyDescent="0.2">
      <c r="A335" s="30" t="s">
        <v>58</v>
      </c>
      <c r="E335" s="31" t="s">
        <v>52</v>
      </c>
    </row>
    <row r="336" spans="1:18" ht="255" x14ac:dyDescent="0.2">
      <c r="A336" t="s">
        <v>59</v>
      </c>
      <c r="E336" s="29" t="s">
        <v>579</v>
      </c>
    </row>
    <row r="337" spans="1:18" x14ac:dyDescent="0.2">
      <c r="A337" s="18" t="s">
        <v>50</v>
      </c>
      <c r="B337" s="23" t="s">
        <v>580</v>
      </c>
      <c r="C337" s="23" t="s">
        <v>581</v>
      </c>
      <c r="D337" s="18" t="s">
        <v>52</v>
      </c>
      <c r="E337" s="24" t="s">
        <v>582</v>
      </c>
      <c r="F337" s="25" t="s">
        <v>259</v>
      </c>
      <c r="G337" s="26">
        <v>46</v>
      </c>
      <c r="H337" s="27"/>
      <c r="I337" s="27">
        <f>ROUND(ROUND(H337,2)*ROUND(G337,3),2)</f>
        <v>0</v>
      </c>
      <c r="J337" s="25" t="s">
        <v>55</v>
      </c>
      <c r="O337">
        <f>(I337*21)/100</f>
        <v>0</v>
      </c>
      <c r="P337" t="s">
        <v>26</v>
      </c>
    </row>
    <row r="338" spans="1:18" ht="25.5" x14ac:dyDescent="0.2">
      <c r="A338" s="28" t="s">
        <v>56</v>
      </c>
      <c r="E338" s="29" t="s">
        <v>583</v>
      </c>
    </row>
    <row r="339" spans="1:18" x14ac:dyDescent="0.2">
      <c r="A339" s="30" t="s">
        <v>58</v>
      </c>
      <c r="E339" s="31" t="s">
        <v>52</v>
      </c>
    </row>
    <row r="340" spans="1:18" ht="255" x14ac:dyDescent="0.2">
      <c r="A340" t="s">
        <v>59</v>
      </c>
      <c r="E340" s="29" t="s">
        <v>584</v>
      </c>
    </row>
    <row r="341" spans="1:18" ht="12.75" customHeight="1" x14ac:dyDescent="0.2">
      <c r="A341" s="5" t="s">
        <v>47</v>
      </c>
      <c r="B341" s="5"/>
      <c r="C341" s="32" t="s">
        <v>42</v>
      </c>
      <c r="D341" s="5"/>
      <c r="E341" s="21" t="s">
        <v>146</v>
      </c>
      <c r="F341" s="5"/>
      <c r="G341" s="5"/>
      <c r="H341" s="5"/>
      <c r="I341" s="33">
        <f>0+Q341</f>
        <v>0</v>
      </c>
      <c r="J341" s="5"/>
      <c r="O341">
        <f>0+R341</f>
        <v>0</v>
      </c>
      <c r="Q341">
        <f>0+I342+I346+I350+I354+I358+I362+I366+I370+I374+I378+I382+I386</f>
        <v>0</v>
      </c>
      <c r="R341">
        <f>0+O342+O346+O350+O354+O358+O362+O366+O370+O374+O378+O382+O386</f>
        <v>0</v>
      </c>
    </row>
    <row r="342" spans="1:18" x14ac:dyDescent="0.2">
      <c r="A342" s="18" t="s">
        <v>50</v>
      </c>
      <c r="B342" s="23" t="s">
        <v>585</v>
      </c>
      <c r="C342" s="23" t="s">
        <v>586</v>
      </c>
      <c r="D342" s="18" t="s">
        <v>52</v>
      </c>
      <c r="E342" s="24" t="s">
        <v>587</v>
      </c>
      <c r="F342" s="25" t="s">
        <v>259</v>
      </c>
      <c r="G342" s="26">
        <v>48</v>
      </c>
      <c r="H342" s="27"/>
      <c r="I342" s="27">
        <f>ROUND(ROUND(H342,2)*ROUND(G342,3),2)</f>
        <v>0</v>
      </c>
      <c r="J342" s="25" t="s">
        <v>55</v>
      </c>
      <c r="O342">
        <f>(I342*21)/100</f>
        <v>0</v>
      </c>
      <c r="P342" t="s">
        <v>26</v>
      </c>
    </row>
    <row r="343" spans="1:18" ht="25.5" x14ac:dyDescent="0.2">
      <c r="A343" s="28" t="s">
        <v>56</v>
      </c>
      <c r="E343" s="29" t="s">
        <v>588</v>
      </c>
    </row>
    <row r="344" spans="1:18" x14ac:dyDescent="0.2">
      <c r="A344" s="30" t="s">
        <v>58</v>
      </c>
      <c r="E344" s="31" t="s">
        <v>589</v>
      </c>
    </row>
    <row r="345" spans="1:18" ht="76.5" x14ac:dyDescent="0.2">
      <c r="A345" t="s">
        <v>59</v>
      </c>
      <c r="E345" s="29" t="s">
        <v>590</v>
      </c>
    </row>
    <row r="346" spans="1:18" ht="25.5" x14ac:dyDescent="0.2">
      <c r="A346" s="18" t="s">
        <v>50</v>
      </c>
      <c r="B346" s="23" t="s">
        <v>591</v>
      </c>
      <c r="C346" s="23" t="s">
        <v>592</v>
      </c>
      <c r="D346" s="18" t="s">
        <v>52</v>
      </c>
      <c r="E346" s="24" t="s">
        <v>593</v>
      </c>
      <c r="F346" s="25" t="s">
        <v>259</v>
      </c>
      <c r="G346" s="26">
        <v>94</v>
      </c>
      <c r="H346" s="27"/>
      <c r="I346" s="27">
        <f>ROUND(ROUND(H346,2)*ROUND(G346,3),2)</f>
        <v>0</v>
      </c>
      <c r="J346" s="25" t="s">
        <v>55</v>
      </c>
      <c r="O346">
        <f>(I346*21)/100</f>
        <v>0</v>
      </c>
      <c r="P346" t="s">
        <v>26</v>
      </c>
    </row>
    <row r="347" spans="1:18" ht="25.5" x14ac:dyDescent="0.2">
      <c r="A347" s="28" t="s">
        <v>56</v>
      </c>
      <c r="E347" s="29" t="s">
        <v>594</v>
      </c>
    </row>
    <row r="348" spans="1:18" x14ac:dyDescent="0.2">
      <c r="A348" s="30" t="s">
        <v>58</v>
      </c>
      <c r="E348" s="31" t="s">
        <v>595</v>
      </c>
    </row>
    <row r="349" spans="1:18" ht="140.25" x14ac:dyDescent="0.2">
      <c r="A349" t="s">
        <v>59</v>
      </c>
      <c r="E349" s="29" t="s">
        <v>596</v>
      </c>
    </row>
    <row r="350" spans="1:18" ht="25.5" x14ac:dyDescent="0.2">
      <c r="A350" s="18" t="s">
        <v>50</v>
      </c>
      <c r="B350" s="23" t="s">
        <v>597</v>
      </c>
      <c r="C350" s="23" t="s">
        <v>598</v>
      </c>
      <c r="D350" s="18" t="s">
        <v>52</v>
      </c>
      <c r="E350" s="24" t="s">
        <v>599</v>
      </c>
      <c r="F350" s="25" t="s">
        <v>259</v>
      </c>
      <c r="G350" s="26">
        <v>61</v>
      </c>
      <c r="H350" s="27"/>
      <c r="I350" s="27">
        <f>ROUND(ROUND(H350,2)*ROUND(G350,3),2)</f>
        <v>0</v>
      </c>
      <c r="J350" s="25" t="s">
        <v>55</v>
      </c>
      <c r="O350">
        <f>(I350*21)/100</f>
        <v>0</v>
      </c>
      <c r="P350" t="s">
        <v>26</v>
      </c>
    </row>
    <row r="351" spans="1:18" x14ac:dyDescent="0.2">
      <c r="A351" s="28" t="s">
        <v>56</v>
      </c>
      <c r="E351" s="29" t="s">
        <v>600</v>
      </c>
    </row>
    <row r="352" spans="1:18" x14ac:dyDescent="0.2">
      <c r="A352" s="30" t="s">
        <v>58</v>
      </c>
      <c r="E352" s="31" t="s">
        <v>601</v>
      </c>
    </row>
    <row r="353" spans="1:16" ht="38.25" x14ac:dyDescent="0.2">
      <c r="A353" t="s">
        <v>59</v>
      </c>
      <c r="E353" s="29" t="s">
        <v>602</v>
      </c>
    </row>
    <row r="354" spans="1:16" x14ac:dyDescent="0.2">
      <c r="A354" s="18" t="s">
        <v>50</v>
      </c>
      <c r="B354" s="23" t="s">
        <v>603</v>
      </c>
      <c r="C354" s="23" t="s">
        <v>604</v>
      </c>
      <c r="D354" s="18" t="s">
        <v>52</v>
      </c>
      <c r="E354" s="24" t="s">
        <v>605</v>
      </c>
      <c r="F354" s="25" t="s">
        <v>91</v>
      </c>
      <c r="G354" s="26">
        <v>4</v>
      </c>
      <c r="H354" s="27"/>
      <c r="I354" s="27">
        <f>ROUND(ROUND(H354,2)*ROUND(G354,3),2)</f>
        <v>0</v>
      </c>
      <c r="J354" s="25" t="s">
        <v>55</v>
      </c>
      <c r="O354">
        <f>(I354*21)/100</f>
        <v>0</v>
      </c>
      <c r="P354" t="s">
        <v>26</v>
      </c>
    </row>
    <row r="355" spans="1:16" ht="25.5" x14ac:dyDescent="0.2">
      <c r="A355" s="28" t="s">
        <v>56</v>
      </c>
      <c r="E355" s="29" t="s">
        <v>606</v>
      </c>
    </row>
    <row r="356" spans="1:16" x14ac:dyDescent="0.2">
      <c r="A356" s="30" t="s">
        <v>58</v>
      </c>
      <c r="E356" s="31" t="s">
        <v>52</v>
      </c>
    </row>
    <row r="357" spans="1:16" ht="38.25" x14ac:dyDescent="0.2">
      <c r="A357" t="s">
        <v>59</v>
      </c>
      <c r="E357" s="29" t="s">
        <v>607</v>
      </c>
    </row>
    <row r="358" spans="1:16" ht="25.5" x14ac:dyDescent="0.2">
      <c r="A358" s="18" t="s">
        <v>50</v>
      </c>
      <c r="B358" s="23" t="s">
        <v>608</v>
      </c>
      <c r="C358" s="23" t="s">
        <v>183</v>
      </c>
      <c r="D358" s="18" t="s">
        <v>52</v>
      </c>
      <c r="E358" s="24" t="s">
        <v>184</v>
      </c>
      <c r="F358" s="25" t="s">
        <v>91</v>
      </c>
      <c r="G358" s="26">
        <v>2</v>
      </c>
      <c r="H358" s="27"/>
      <c r="I358" s="27">
        <f>ROUND(ROUND(H358,2)*ROUND(G358,3),2)</f>
        <v>0</v>
      </c>
      <c r="J358" s="25" t="s">
        <v>55</v>
      </c>
      <c r="O358">
        <f>(I358*21)/100</f>
        <v>0</v>
      </c>
      <c r="P358" t="s">
        <v>26</v>
      </c>
    </row>
    <row r="359" spans="1:16" ht="25.5" x14ac:dyDescent="0.2">
      <c r="A359" s="28" t="s">
        <v>56</v>
      </c>
      <c r="E359" s="29" t="s">
        <v>609</v>
      </c>
    </row>
    <row r="360" spans="1:16" x14ac:dyDescent="0.2">
      <c r="A360" s="30" t="s">
        <v>58</v>
      </c>
      <c r="E360" s="31" t="s">
        <v>52</v>
      </c>
    </row>
    <row r="361" spans="1:16" ht="38.25" x14ac:dyDescent="0.2">
      <c r="A361" t="s">
        <v>59</v>
      </c>
      <c r="E361" s="29" t="s">
        <v>610</v>
      </c>
    </row>
    <row r="362" spans="1:16" x14ac:dyDescent="0.2">
      <c r="A362" s="18" t="s">
        <v>50</v>
      </c>
      <c r="B362" s="23" t="s">
        <v>611</v>
      </c>
      <c r="C362" s="23" t="s">
        <v>612</v>
      </c>
      <c r="D362" s="18" t="s">
        <v>52</v>
      </c>
      <c r="E362" s="24" t="s">
        <v>613</v>
      </c>
      <c r="F362" s="25" t="s">
        <v>259</v>
      </c>
      <c r="G362" s="26">
        <v>30</v>
      </c>
      <c r="H362" s="27"/>
      <c r="I362" s="27">
        <f>ROUND(ROUND(H362,2)*ROUND(G362,3),2)</f>
        <v>0</v>
      </c>
      <c r="J362" s="25" t="s">
        <v>55</v>
      </c>
      <c r="O362">
        <f>(I362*21)/100</f>
        <v>0</v>
      </c>
      <c r="P362" t="s">
        <v>26</v>
      </c>
    </row>
    <row r="363" spans="1:16" x14ac:dyDescent="0.2">
      <c r="A363" s="28" t="s">
        <v>56</v>
      </c>
      <c r="E363" s="29" t="s">
        <v>614</v>
      </c>
    </row>
    <row r="364" spans="1:16" x14ac:dyDescent="0.2">
      <c r="A364" s="30" t="s">
        <v>58</v>
      </c>
      <c r="E364" s="31" t="s">
        <v>615</v>
      </c>
    </row>
    <row r="365" spans="1:16" ht="38.25" x14ac:dyDescent="0.2">
      <c r="A365" t="s">
        <v>59</v>
      </c>
      <c r="E365" s="29" t="s">
        <v>616</v>
      </c>
    </row>
    <row r="366" spans="1:16" x14ac:dyDescent="0.2">
      <c r="A366" s="18" t="s">
        <v>50</v>
      </c>
      <c r="B366" s="23" t="s">
        <v>617</v>
      </c>
      <c r="C366" s="23" t="s">
        <v>618</v>
      </c>
      <c r="D366" s="18" t="s">
        <v>52</v>
      </c>
      <c r="E366" s="24" t="s">
        <v>619</v>
      </c>
      <c r="F366" s="25" t="s">
        <v>259</v>
      </c>
      <c r="G366" s="26">
        <v>12.1</v>
      </c>
      <c r="H366" s="27"/>
      <c r="I366" s="27">
        <f>ROUND(ROUND(H366,2)*ROUND(G366,3),2)</f>
        <v>0</v>
      </c>
      <c r="J366" s="25" t="s">
        <v>55</v>
      </c>
      <c r="O366">
        <f>(I366*21)/100</f>
        <v>0</v>
      </c>
      <c r="P366" t="s">
        <v>26</v>
      </c>
    </row>
    <row r="367" spans="1:16" x14ac:dyDescent="0.2">
      <c r="A367" s="28" t="s">
        <v>56</v>
      </c>
      <c r="E367" s="29" t="s">
        <v>620</v>
      </c>
    </row>
    <row r="368" spans="1:16" x14ac:dyDescent="0.2">
      <c r="A368" s="30" t="s">
        <v>58</v>
      </c>
      <c r="E368" s="31" t="s">
        <v>621</v>
      </c>
    </row>
    <row r="369" spans="1:16" ht="25.5" x14ac:dyDescent="0.2">
      <c r="A369" t="s">
        <v>59</v>
      </c>
      <c r="E369" s="29" t="s">
        <v>622</v>
      </c>
    </row>
    <row r="370" spans="1:16" x14ac:dyDescent="0.2">
      <c r="A370" s="18" t="s">
        <v>50</v>
      </c>
      <c r="B370" s="23" t="s">
        <v>623</v>
      </c>
      <c r="C370" s="23" t="s">
        <v>624</v>
      </c>
      <c r="D370" s="18" t="s">
        <v>52</v>
      </c>
      <c r="E370" s="24" t="s">
        <v>625</v>
      </c>
      <c r="F370" s="25" t="s">
        <v>259</v>
      </c>
      <c r="G370" s="26">
        <v>12.1</v>
      </c>
      <c r="H370" s="27"/>
      <c r="I370" s="27">
        <f>ROUND(ROUND(H370,2)*ROUND(G370,3),2)</f>
        <v>0</v>
      </c>
      <c r="J370" s="25" t="s">
        <v>55</v>
      </c>
      <c r="O370">
        <f>(I370*21)/100</f>
        <v>0</v>
      </c>
      <c r="P370" t="s">
        <v>26</v>
      </c>
    </row>
    <row r="371" spans="1:16" x14ac:dyDescent="0.2">
      <c r="A371" s="28" t="s">
        <v>56</v>
      </c>
      <c r="E371" s="29" t="s">
        <v>626</v>
      </c>
    </row>
    <row r="372" spans="1:16" x14ac:dyDescent="0.2">
      <c r="A372" s="30" t="s">
        <v>58</v>
      </c>
      <c r="E372" s="31" t="s">
        <v>621</v>
      </c>
    </row>
    <row r="373" spans="1:16" ht="38.25" x14ac:dyDescent="0.2">
      <c r="A373" t="s">
        <v>59</v>
      </c>
      <c r="E373" s="29" t="s">
        <v>627</v>
      </c>
    </row>
    <row r="374" spans="1:16" ht="25.5" x14ac:dyDescent="0.2">
      <c r="A374" s="18" t="s">
        <v>50</v>
      </c>
      <c r="B374" s="23" t="s">
        <v>628</v>
      </c>
      <c r="C374" s="23" t="s">
        <v>629</v>
      </c>
      <c r="D374" s="18" t="s">
        <v>52</v>
      </c>
      <c r="E374" s="24" t="s">
        <v>630</v>
      </c>
      <c r="F374" s="25" t="s">
        <v>259</v>
      </c>
      <c r="G374" s="26">
        <v>4.4000000000000004</v>
      </c>
      <c r="H374" s="27"/>
      <c r="I374" s="27">
        <f>ROUND(ROUND(H374,2)*ROUND(G374,3),2)</f>
        <v>0</v>
      </c>
      <c r="J374" s="25" t="s">
        <v>55</v>
      </c>
      <c r="O374">
        <f>(I374*21)/100</f>
        <v>0</v>
      </c>
      <c r="P374" t="s">
        <v>26</v>
      </c>
    </row>
    <row r="375" spans="1:16" x14ac:dyDescent="0.2">
      <c r="A375" s="28" t="s">
        <v>56</v>
      </c>
      <c r="E375" s="29" t="s">
        <v>631</v>
      </c>
    </row>
    <row r="376" spans="1:16" x14ac:dyDescent="0.2">
      <c r="A376" s="30" t="s">
        <v>58</v>
      </c>
      <c r="E376" s="31" t="s">
        <v>632</v>
      </c>
    </row>
    <row r="377" spans="1:16" ht="38.25" x14ac:dyDescent="0.2">
      <c r="A377" t="s">
        <v>59</v>
      </c>
      <c r="E377" s="29" t="s">
        <v>627</v>
      </c>
    </row>
    <row r="378" spans="1:16" x14ac:dyDescent="0.2">
      <c r="A378" s="18" t="s">
        <v>50</v>
      </c>
      <c r="B378" s="23" t="s">
        <v>633</v>
      </c>
      <c r="C378" s="23" t="s">
        <v>634</v>
      </c>
      <c r="D378" s="18" t="s">
        <v>52</v>
      </c>
      <c r="E378" s="24" t="s">
        <v>635</v>
      </c>
      <c r="F378" s="25" t="s">
        <v>259</v>
      </c>
      <c r="G378" s="26">
        <v>55.8</v>
      </c>
      <c r="H378" s="27"/>
      <c r="I378" s="27">
        <f>ROUND(ROUND(H378,2)*ROUND(G378,3),2)</f>
        <v>0</v>
      </c>
      <c r="J378" s="25" t="s">
        <v>55</v>
      </c>
      <c r="O378">
        <f>(I378*21)/100</f>
        <v>0</v>
      </c>
      <c r="P378" t="s">
        <v>26</v>
      </c>
    </row>
    <row r="379" spans="1:16" x14ac:dyDescent="0.2">
      <c r="A379" s="28" t="s">
        <v>56</v>
      </c>
      <c r="E379" s="29" t="s">
        <v>636</v>
      </c>
    </row>
    <row r="380" spans="1:16" x14ac:dyDescent="0.2">
      <c r="A380" s="30" t="s">
        <v>58</v>
      </c>
      <c r="E380" s="31" t="s">
        <v>637</v>
      </c>
    </row>
    <row r="381" spans="1:16" ht="38.25" x14ac:dyDescent="0.2">
      <c r="A381" t="s">
        <v>59</v>
      </c>
      <c r="E381" s="29" t="s">
        <v>627</v>
      </c>
    </row>
    <row r="382" spans="1:16" x14ac:dyDescent="0.2">
      <c r="A382" s="18" t="s">
        <v>50</v>
      </c>
      <c r="B382" s="23" t="s">
        <v>638</v>
      </c>
      <c r="C382" s="23" t="s">
        <v>639</v>
      </c>
      <c r="D382" s="18" t="s">
        <v>52</v>
      </c>
      <c r="E382" s="24" t="s">
        <v>640</v>
      </c>
      <c r="F382" s="25" t="s">
        <v>91</v>
      </c>
      <c r="G382" s="26">
        <v>1</v>
      </c>
      <c r="H382" s="27"/>
      <c r="I382" s="27">
        <f>ROUND(ROUND(H382,2)*ROUND(G382,3),2)</f>
        <v>0</v>
      </c>
      <c r="J382" s="25" t="s">
        <v>55</v>
      </c>
      <c r="O382">
        <f>(I382*21)/100</f>
        <v>0</v>
      </c>
      <c r="P382" t="s">
        <v>26</v>
      </c>
    </row>
    <row r="383" spans="1:16" x14ac:dyDescent="0.2">
      <c r="A383" s="28" t="s">
        <v>56</v>
      </c>
      <c r="E383" s="29" t="s">
        <v>641</v>
      </c>
    </row>
    <row r="384" spans="1:16" x14ac:dyDescent="0.2">
      <c r="A384" s="30" t="s">
        <v>58</v>
      </c>
      <c r="E384" s="31" t="s">
        <v>52</v>
      </c>
    </row>
    <row r="385" spans="1:16" ht="369.75" x14ac:dyDescent="0.2">
      <c r="A385" t="s">
        <v>59</v>
      </c>
      <c r="E385" s="29" t="s">
        <v>473</v>
      </c>
    </row>
    <row r="386" spans="1:16" x14ac:dyDescent="0.2">
      <c r="A386" s="18" t="s">
        <v>50</v>
      </c>
      <c r="B386" s="23" t="s">
        <v>642</v>
      </c>
      <c r="C386" s="23" t="s">
        <v>643</v>
      </c>
      <c r="D386" s="18" t="s">
        <v>52</v>
      </c>
      <c r="E386" s="24" t="s">
        <v>644</v>
      </c>
      <c r="F386" s="25" t="s">
        <v>645</v>
      </c>
      <c r="G386" s="26">
        <v>206.01</v>
      </c>
      <c r="H386" s="27"/>
      <c r="I386" s="27">
        <f>ROUND(ROUND(H386,2)*ROUND(G386,3),2)</f>
        <v>0</v>
      </c>
      <c r="J386" s="25" t="s">
        <v>55</v>
      </c>
      <c r="O386">
        <f>(I386*21)/100</f>
        <v>0</v>
      </c>
      <c r="P386" t="s">
        <v>26</v>
      </c>
    </row>
    <row r="387" spans="1:16" x14ac:dyDescent="0.2">
      <c r="A387" s="28" t="s">
        <v>56</v>
      </c>
      <c r="E387" s="29" t="s">
        <v>646</v>
      </c>
    </row>
    <row r="388" spans="1:16" x14ac:dyDescent="0.2">
      <c r="A388" s="30" t="s">
        <v>58</v>
      </c>
      <c r="E388" s="31" t="s">
        <v>647</v>
      </c>
    </row>
    <row r="389" spans="1:16" ht="25.5" x14ac:dyDescent="0.2">
      <c r="A389" t="s">
        <v>59</v>
      </c>
      <c r="E389" s="29" t="s">
        <v>648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000_1</vt:lpstr>
      <vt:lpstr>001_1</vt:lpstr>
      <vt:lpstr>151_1</vt:lpstr>
      <vt:lpstr>201_1</vt:lpstr>
      <vt:lpstr>'000_1'!Názvy_tisku</vt:lpstr>
      <vt:lpstr>'001_1'!Názvy_tisku</vt:lpstr>
      <vt:lpstr>'151_1'!Názvy_tisku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dcterms:created xsi:type="dcterms:W3CDTF">2024-10-24T09:57:54Z</dcterms:created>
  <dcterms:modified xsi:type="dcterms:W3CDTF">2024-10-24T09:58:33Z</dcterms:modified>
  <cp:category/>
  <cp:contentStatus/>
</cp:coreProperties>
</file>